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5440" windowHeight="11730" tabRatio="603"/>
  </bookViews>
  <sheets>
    <sheet name="вичитаний " sheetId="4" r:id="rId1"/>
  </sheets>
  <definedNames>
    <definedName name="_GoBack" localSheetId="0">'вичитаний '!#REF!</definedName>
    <definedName name="_xlnm._FilterDatabase" localSheetId="0" hidden="1">'вичитаний '!$A$8:$K$999</definedName>
    <definedName name="Z_36B3F4E8_2443_4E0C_BFC8_720F47462AA5_.wvu.FilterData" localSheetId="0" hidden="1">'вичитаний '!$A$7:$K$999</definedName>
    <definedName name="Z_4134F9E6_CF9E_4A49_850C_1F731C080E56_.wvu.FilterData" localSheetId="0" hidden="1">'вичитаний '!#REF!</definedName>
    <definedName name="Z_48EF5860_4203_47F1_8497_6BEAE9FC7DAC_.wvu.Cols" localSheetId="0" hidden="1">'вичитаний '!#REF!</definedName>
    <definedName name="Z_48EF5860_4203_47F1_8497_6BEAE9FC7DAC_.wvu.PrintArea" localSheetId="0" hidden="1">'вичитаний '!$B$1:$K$1012</definedName>
    <definedName name="Z_48EF5860_4203_47F1_8497_6BEAE9FC7DAC_.wvu.PrintTitles" localSheetId="0" hidden="1">'вичитаний '!$E:$F,'вичитаний '!#REF!</definedName>
    <definedName name="Z_4BDE99E2_2803_4D4A_AADE_12C6B837A162_.wvu.FilterData" localSheetId="0" hidden="1">'вичитаний '!$A$7:$K$999</definedName>
    <definedName name="Z_4BDE99E2_2803_4D4A_AADE_12C6B837A162_.wvu.PrintArea" localSheetId="0" hidden="1">'вичитаний '!$B$1:$K$1001</definedName>
    <definedName name="Z_4BDE99E2_2803_4D4A_AADE_12C6B837A162_.wvu.PrintTitles" localSheetId="0" hidden="1">'вичитаний '!$6:$7</definedName>
    <definedName name="Z_4BDE99E2_2803_4D4A_AADE_12C6B837A162_.wvu.Rows" localSheetId="0" hidden="1">'вичитаний '!#REF!,'вичитаний '!#REF!</definedName>
    <definedName name="Z_551629F7_4581_4912_A753_0835C6C2D9BD_.wvu.FilterData" localSheetId="0" hidden="1">'вичитаний '!#REF!</definedName>
    <definedName name="Z_5F47E321_461F_413E_B89B_F07D2C6EB1D3_.wvu.FilterData" localSheetId="0" hidden="1">'вичитаний '!$A$7:$K$999</definedName>
    <definedName name="Z_645DBF78_DAE8_4CAE_8219_7FF3EFDFB5BA_.wvu.FilterData" localSheetId="0" hidden="1">'вичитаний '!#REF!</definedName>
    <definedName name="Z_65D178E8_DF42_4214_99F5_CF8FCD607BB8_.wvu.FilterData" localSheetId="0" hidden="1">'вичитаний '!#REF!</definedName>
    <definedName name="Z_6A652033_5812_4588_A17B_4D9C9F9FDF7C_.wvu.FilterData" localSheetId="0" hidden="1">'вичитаний '!#REF!</definedName>
    <definedName name="Z_6FA7B857_9611_4412_81C3_2CAF0A17D3AF_.wvu.Cols" localSheetId="0" hidden="1">'вичитаний '!#REF!</definedName>
    <definedName name="Z_6FA7B857_9611_4412_81C3_2CAF0A17D3AF_.wvu.FilterData" localSheetId="0" hidden="1">'вичитаний '!#REF!</definedName>
    <definedName name="Z_6FA7B857_9611_4412_81C3_2CAF0A17D3AF_.wvu.PrintArea" localSheetId="0" hidden="1">'вичитаний '!$B$1:$K$1008</definedName>
    <definedName name="Z_77A0729A_C395_4BFC_9659_D39A4A425FA5_.wvu.FilterData" localSheetId="0" hidden="1">'вичитаний '!#REF!</definedName>
    <definedName name="Z_780E2717_2640_43FD_86AE_C846A582C5DD_.wvu.FilterData" localSheetId="0" hidden="1">'вичитаний '!#REF!</definedName>
    <definedName name="Z_86B31117_C88E_4986_BCBA_29DF55432B14_.wvu.PrintArea" localSheetId="0" hidden="1">'вичитаний '!$B$1:$K$1008</definedName>
    <definedName name="Z_8A20EBF9_B406_4CB8_A635_B13476222C2B_.wvu.FilterData" localSheetId="0" hidden="1">'вичитаний '!$A$7:$K$999</definedName>
    <definedName name="Z_8A20EBF9_B406_4CB8_A635_B13476222C2B_.wvu.PrintArea" localSheetId="0" hidden="1">'вичитаний '!$B$1:$K$1001</definedName>
    <definedName name="Z_8A20EBF9_B406_4CB8_A635_B13476222C2B_.wvu.PrintTitles" localSheetId="0" hidden="1">'вичитаний '!$6:$7</definedName>
    <definedName name="Z_925BDE3C_666A_472C_AF1A_1C10FEDA4838_.wvu.FilterData" localSheetId="0" hidden="1">'вичитаний '!$A$7:$K$999</definedName>
    <definedName name="Z_96E2A35E_4A48_419F_9E38_8CEFA5D27C66_.wvu.Cols" localSheetId="0" hidden="1">'вичитаний '!#REF!</definedName>
    <definedName name="Z_96E2A35E_4A48_419F_9E38_8CEFA5D27C66_.wvu.PrintArea" localSheetId="0" hidden="1">'вичитаний '!$B$1:$K$1012</definedName>
    <definedName name="Z_96E2A35E_4A48_419F_9E38_8CEFA5D27C66_.wvu.PrintTitles" localSheetId="0" hidden="1">'вичитаний '!$E:$F,'вичитаний '!#REF!</definedName>
    <definedName name="Z_9A5FF428_5748_421C_A0F9_E4B9AD073817_.wvu.FilterData" localSheetId="0" hidden="1">'вичитаний '!#REF!</definedName>
    <definedName name="Z_A8F9DE8D_21A1_4D9A_91FB_BD8F45B82EA4_.wvu.FilterData" localSheetId="0" hidden="1">'вичитаний '!#REF!</definedName>
    <definedName name="Z_ABBD498D_3D2F_4E62_985A_EF1DC4D9DC47_.wvu.Cols" localSheetId="0" hidden="1">'вичитаний '!#REF!</definedName>
    <definedName name="Z_ABBD498D_3D2F_4E62_985A_EF1DC4D9DC47_.wvu.PrintArea" localSheetId="0" hidden="1">'вичитаний '!$B$1:$K$1012</definedName>
    <definedName name="Z_ABBD498D_3D2F_4E62_985A_EF1DC4D9DC47_.wvu.PrintTitles" localSheetId="0" hidden="1">'вичитаний '!$E:$F,'вичитаний '!#REF!</definedName>
    <definedName name="Z_B5F492D1_35AA_4CD9_A7ED_2DED767630CA_.wvu.FilterData" localSheetId="0" hidden="1">'вичитаний '!#REF!</definedName>
    <definedName name="Z_BDB9FFBB_FAD1_41F8_8FE8_60E4FF0329B6_.wvu.FilterData" localSheetId="0" hidden="1">'вичитаний '!$A$7:$K$999</definedName>
    <definedName name="Z_BF6970B1_3831_44D3_B8FC_D0CB3736CFB6_.wvu.FilterData" localSheetId="0" hidden="1">'вичитаний '!#REF!</definedName>
    <definedName name="Z_BF6970B1_3831_44D3_B8FC_D0CB3736CFB6_.wvu.PrintArea" localSheetId="0" hidden="1">'вичитаний '!$B$1:$K$1000</definedName>
    <definedName name="Z_BF6970B1_3831_44D3_B8FC_D0CB3736CFB6_.wvu.PrintTitles" localSheetId="0" hidden="1">'вичитаний '!$6:$7</definedName>
    <definedName name="Z_CB8A019C_FF92_4F74_8D13_A7F67C21EE86_.wvu.FilterData" localSheetId="0" hidden="1">'вичитаний '!$A$7:$K$999</definedName>
    <definedName name="Z_CC5D1478_95D2_4EAA_8CFB_E0FD1E9BB021_.wvu.FilterData" localSheetId="0" hidden="1">'вичитаний '!#REF!</definedName>
    <definedName name="Z_D712F871_6858_44B8_AA22_8F2C734047E2_.wvu.Cols" localSheetId="0" hidden="1">'вичитаний '!#REF!</definedName>
    <definedName name="Z_D712F871_6858_44B8_AA22_8F2C734047E2_.wvu.PrintArea" localSheetId="0" hidden="1">'вичитаний '!$B$1:$K$1012</definedName>
    <definedName name="Z_D712F871_6858_44B8_AA22_8F2C734047E2_.wvu.PrintTitles" localSheetId="0" hidden="1">'вичитаний '!$E:$F,'вичитаний '!#REF!</definedName>
    <definedName name="Z_E02D48B6_D0D9_4E6E_B70D_8E13580A6528_.wvu.Cols" localSheetId="0" hidden="1">'вичитаний '!#REF!</definedName>
    <definedName name="Z_E02D48B6_D0D9_4E6E_B70D_8E13580A6528_.wvu.PrintArea" localSheetId="0" hidden="1">'вичитаний '!$B$1:$K$1012</definedName>
    <definedName name="Z_E02D48B6_D0D9_4E6E_B70D_8E13580A6528_.wvu.PrintTitles" localSheetId="0" hidden="1">'вичитаний '!$E:$F,'вичитаний '!#REF!</definedName>
    <definedName name="Z_E15EADA5_4F54_476B_B965_717A90DA1388_.wvu.FilterData" localSheetId="0" hidden="1">'вичитаний '!#REF!</definedName>
    <definedName name="Z_EDEA44EC_DE65_4278_B5FD_81FEF0BAA146_.wvu.FilterData" localSheetId="0" hidden="1">'вичитаний '!#REF!</definedName>
    <definedName name="Z_FA1ECF13_8B8F_43A0_968A_00D464911B1D_.wvu.FilterData" localSheetId="0" hidden="1">'вичитаний '!#REF!</definedName>
    <definedName name="_xlnm.Print_Titles" localSheetId="0">'вичитаний '!$6:$7</definedName>
    <definedName name="_xlnm.Print_Area" localSheetId="0">'вичитаний '!$B$1:$K$1001</definedName>
  </definedNames>
  <calcPr calcId="152511" fullCalcOnLoad="1"/>
  <customWorkbookViews>
    <customWorkbookView name="Хохуля Олександр - Личное представление" guid="{8A20EBF9-B406-4CB8-A635-B13476222C2B}" mergeInterval="0" personalView="1" maximized="1" xWindow="-8" yWindow="-8" windowWidth="1936" windowHeight="1056" tabRatio="603" activeSheetId="2"/>
    <customWorkbookView name="Денисенко Тетяна - Особисте подання" guid="{4BDE99E2-2803-4D4A-AADE-12C6B837A162}" mergeInterval="0" personalView="1" maximized="1" xWindow="-8" yWindow="-8" windowWidth="1936" windowHeight="1056" tabRatio="603" activeSheetId="1"/>
    <customWorkbookView name="Вусик Наталія - Личное представление" guid="{433B635D-EB01-413E-B596-C4D5212B27DD}" mergeInterval="0" personalView="1" maximized="1" xWindow="-8" yWindow="-8" windowWidth="1936" windowHeight="1056" activeSheetId="2"/>
    <customWorkbookView name="Плотнікова Тетяна - Личное представление" guid="{BF6970B1-3831-44D3-B8FC-D0CB3736CFB6}" mergeInterval="0" personalView="1" maximized="1" xWindow="-8" yWindow="-8" windowWidth="1936" windowHeight="1056" activeSheetId="2"/>
    <customWorkbookView name="Денисенко Тетяна - Личное представление" guid="{86B31117-C88E-4986-BCBA-29DF55432B14}" mergeInterval="0" personalView="1" maximized="1" xWindow="-8" yWindow="-8" windowWidth="1936" windowHeight="1056" activeSheetId="2"/>
    <customWorkbookView name="04Gemchugova - Личное представление" guid="{E02D48B6-D0D9-4E6E-B70D-8E13580A6528}" mergeInterval="0" personalView="1" maximized="1" windowWidth="1916" windowHeight="827" activeSheetId="2"/>
    <customWorkbookView name="04Gavriluk - Личное представление" guid="{96E2A35E-4A48-419F-9E38-8CEFA5D27C66}" mergeInterval="0" personalView="1" maximized="1" windowWidth="1276" windowHeight="791" activeSheetId="6"/>
    <customWorkbookView name="04Shvedun - Личное представление" guid="{48EF5860-4203-47F1-8497-6BEAE9FC7DAC}" mergeInterval="0" personalView="1" maximized="1" windowWidth="1276" windowHeight="766"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Chebotareva - Личное представление" guid="{ABBD498D-3D2F-4E62-985A-EF1DC4D9DC47}" mergeInterval="0" personalView="1" maximized="1" windowWidth="1276" windowHeight="769" activeSheetId="3"/>
    <customWorkbookView name="Китиця Олена - Личное представление" guid="{6FA7B857-9611-4412-81C3-2CAF0A17D3AF}" mergeInterval="0" personalView="1" xWindow="1" windowWidth="1919" windowHeight="1040" activeSheetId="2"/>
  </customWorkbookViews>
</workbook>
</file>

<file path=xl/calcChain.xml><?xml version="1.0" encoding="utf-8"?>
<calcChain xmlns="http://schemas.openxmlformats.org/spreadsheetml/2006/main">
  <c r="J98" i="4"/>
  <c r="H98"/>
  <c r="J949"/>
  <c r="J857"/>
  <c r="J135"/>
  <c r="J134"/>
  <c r="J132"/>
  <c r="J130"/>
  <c r="J11"/>
  <c r="J131"/>
  <c r="J268"/>
  <c r="J803"/>
  <c r="J753"/>
  <c r="J693"/>
  <c r="J556"/>
  <c r="J557"/>
  <c r="J548"/>
  <c r="J837"/>
  <c r="J850"/>
  <c r="J910"/>
  <c r="J932"/>
  <c r="J88"/>
  <c r="J113"/>
  <c r="J112"/>
  <c r="J106"/>
  <c r="H106"/>
  <c r="J898"/>
  <c r="J510"/>
  <c r="J868"/>
  <c r="J821"/>
  <c r="J748"/>
  <c r="J745"/>
  <c r="J535"/>
  <c r="J534"/>
  <c r="J531"/>
  <c r="J527"/>
  <c r="J528"/>
  <c r="I524"/>
  <c r="J267"/>
  <c r="J258"/>
  <c r="J247"/>
  <c r="J243"/>
  <c r="J144"/>
  <c r="J139"/>
  <c r="J138"/>
  <c r="J137"/>
  <c r="J136"/>
  <c r="J133"/>
  <c r="J125"/>
  <c r="J124"/>
  <c r="J128"/>
  <c r="J127"/>
  <c r="J126"/>
  <c r="J121"/>
  <c r="J120"/>
  <c r="J109"/>
  <c r="J108"/>
  <c r="J105"/>
  <c r="J104"/>
  <c r="J78"/>
  <c r="H78"/>
  <c r="J73"/>
  <c r="J71"/>
  <c r="H71"/>
  <c r="J66"/>
  <c r="J62"/>
  <c r="J54"/>
  <c r="J53"/>
  <c r="J31"/>
  <c r="H31"/>
  <c r="J64"/>
  <c r="J61"/>
  <c r="J60"/>
  <c r="J59"/>
  <c r="J103"/>
  <c r="J102"/>
  <c r="J820"/>
  <c r="J143"/>
  <c r="J142"/>
  <c r="J526"/>
  <c r="J525"/>
  <c r="J999"/>
  <c r="J9"/>
  <c r="J8"/>
  <c r="J10"/>
</calcChain>
</file>

<file path=xl/sharedStrings.xml><?xml version="1.0" encoding="utf-8"?>
<sst xmlns="http://schemas.openxmlformats.org/spreadsheetml/2006/main" count="1680" uniqueCount="843">
  <si>
    <t>Реконструкція стадіону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</si>
  <si>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Капітальний ремонт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</si>
  <si>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Реконструкція стадіону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</si>
  <si>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Капітальний ремонт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</si>
  <si>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Реконструкція стадіону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</si>
  <si>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Капітальний ремонт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</si>
  <si>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Реконструкція стадіону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</si>
  <si>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Капітальний ремонт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</si>
  <si>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Реконструкція стадіону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</si>
  <si>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Капітальний ремонт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</si>
  <si>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Реконструкція стадіону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</si>
  <si>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Капітальний ремонт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</si>
  <si>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стадіону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</si>
  <si>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спортивних майданчиків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</si>
  <si>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Капітальний ремонт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</si>
  <si>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Реконструкція стадіону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</si>
  <si>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Капітальний ремонт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</si>
  <si>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Реконструкція стадіону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</si>
  <si>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Капітальний ремонт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</si>
  <si>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</si>
  <si>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</si>
  <si>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Капітальний ремонт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</si>
  <si>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Реконструкція спортивного майданчика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</si>
  <si>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Капітальний ремонт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</si>
  <si>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Реконструкція стадіону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</si>
  <si>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Капітальний ремонт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</si>
  <si>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Реконструкція стадіону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</si>
  <si>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Капітальний ремонт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</si>
  <si>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Реконструкція спортивного майданчика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</si>
  <si>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Капітальний ремонт Комунального закладу дошкільної освіти (ясла-садок) №62 Криворізької міської ради за адресою: 50081, Дніпропетровська область, м. Кривий Ріг, Покровський район, 5-й Зарічний мікрорайон, 79 А (у т.ч. ПКД)</t>
  </si>
  <si>
    <t>Капітальний ремонт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</si>
  <si>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Реконструкція стадіону “Першотравенської загальноосвітньої школи І-ІІІ ступенів №1” за адресою: вул.Кобзаря,10, м.Першотравенськ, Дніпропетровська область (у т.ч.ПКД)</t>
  </si>
  <si>
    <t>Реконструкція стадіону “Першотравенської загальноосвітньої школи І-ІІІ ступенів №3” за адресою: вул.Горького,15, м.Першотравенськ, Дніпропетровська область (у т.ч.ПКД)</t>
  </si>
  <si>
    <t>Реконструкція стадіону “Першотравенської загальноосвітньої школи І-ІІІ ступенів №5” за адресою: вул.Гагаріна,39м.Першотравенськ, Дніпропетровська область (у т.ч.ПКД)</t>
  </si>
  <si>
    <t>Реконструкція корпусу платної поліклініки КЗ “Дніпропетровська обласна клінічна лікарня ім. І.І.Мечнікова під центр діагностики та реабілітації постраждалих  в зоні АТО” (у т.ч. ПКД)</t>
  </si>
  <si>
    <t>Реконструкція будівлі лікувального корпусу КНП КЛШМД ДМР під відкриття Мультидисциплінарного Центру Сучасних Медичних Технологій за адресою: м.Дніпро, вул. Філософська, 62 (у т.ч. ПКД)</t>
  </si>
  <si>
    <t>Нове будівництво багатофункціонального спортивно-видовищного центру за адресою: м.Дніпро, в районі пр.Слобожанського, 118 (у т.ч.ПКД)</t>
  </si>
  <si>
    <t>Нове будівництво спортивного комплексу для спортивної акробатики та стрибків на акробатичній доріжці за адресою: Дніпропетровська область, м. Кривий Ріг, пр. Металургів, 5-б (у т.ч. ПКД)</t>
  </si>
  <si>
    <t>Реконструкція  льодової арени зі штучним льодом Комунального позашкільного навчального закладу "Дитячо-юнацька спортивна школа № 1" Криворізької міської ради за адресою: Дніпропетровська область, м. Кривий Ріг, вул. Святогеоргіївська, 21-б (у т.ч. ПКД)</t>
  </si>
  <si>
    <t>Реконструкція стадіону "Будівельник" Комунального позашкільного навчального закладу "Дитячо-юнацька спортивна школа №1" Криворізької міської ради за адресою: вул. Ціолковського, 18-а у м. Кривий Ріг Дніпропетровської області (у т.ч. ПКД)</t>
  </si>
  <si>
    <t>Нове будівництво спортивного комплексу для єдиноборств Комунального позашкільного навчального закладу "Дитячо-юнацька спортивна школа №2" Криворізької міської ради в районі вул. Кармелюка, 35 у м. Кривий Ріг Дніпропетровської області  (у т.ч. ПКД)</t>
  </si>
  <si>
    <t>Капітальний ремонт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Г. Романової, 21А  (у т.ч. ПКД)</t>
  </si>
  <si>
    <t>Капітальний ремонт будівлі Палацу спорту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Каткова, 4а (у т.ч. ПКД)</t>
  </si>
  <si>
    <t>Нове будівництво стрілкового тиру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</si>
  <si>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Реконструкція  Палацу спорту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</si>
  <si>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Нове будівництво  спортивного мультифункціонального комплексу для ігрових та інших видів спорту Комунального позашкільного навчального закладу  "Дитячо-юнацька спортивна школа №9" Криворізької міської ради за адресою: Дніпропетровська область, м. Кривий Ріг, мкр. Східний-І в районі вул. Симонова (у т.ч. ПКД)</t>
  </si>
  <si>
    <t xml:space="preserve">Нове будівництво критого багатофункціонального  спортивного манежу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мкр. Сонячний (у т.ч. ПКД)  </t>
  </si>
  <si>
    <t>Капітальний ремонт Палацу спорту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вул. Бикова, 4 (у тч. ПКД)</t>
  </si>
  <si>
    <t>Нове будівництво спортивного комплексу Комунального позашкільного навчального закладу "НКДЮСШ №10" за адресою: Дніпропетровська область, м. Новомосковськ, в районі вул. Сучкова, 41 (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</si>
  <si>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 у т.ч. ПКД)</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</si>
  <si>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 (об’єкту культурної спадщини національного значення охор. № 1067) за адресою: м. Дніпро, просп. Д. Яворницького, 47 (у т.ч. ПКД)</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</si>
  <si>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 (у т.ч. ПКД)</t>
  </si>
  <si>
    <t>Реставрація з пристосуванням будівлі Комунального позашкільного навчального закладу "Міський палац дитячої та юнацької творчості "Горицвіт" Криворізької міської ради за адресою: 50029, Дніпропетровська область, м. Кривий Ріг, Покровський район, вул. Ватутіна, 33-Б (у т.ч. ПКД)</t>
  </si>
  <si>
    <t>Реставрація з пристосуванням будівлі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</si>
  <si>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1100000</t>
  </si>
  <si>
    <t>Департамент молоді і спорту Дніпропетровської обласної державної адміністрації</t>
  </si>
  <si>
    <t>1110000</t>
  </si>
  <si>
    <t>1117320</t>
  </si>
  <si>
    <t>1117325</t>
  </si>
  <si>
    <t>Капітальний ремонт даху та фасаду надбудови основної будівлі Комунального закладу «Дніпропетровська обласна школа вищої спортивної майстерності» за адресою Монастирський острів, будинок 6, м. Дніпро, Соборний район</t>
  </si>
  <si>
    <t>Капітальний ремонт мосту на км 25+036 автомобільної дороги загального користування місцевого значення  О042202 Білозерське-Українське Юр’ївського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</si>
  <si>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0+000 - км 8+000 Широківського району Дніпропетровської області</t>
  </si>
  <si>
    <t>Капітальний ремонт КЗО “Навчально-виховний комплекс № 122 “загальноосвітній навчальний заклад - дошкільний навчальний заклад” Дніпровської міської ради, за адресою: м. Дніпро, вул. Кожедуба, 49</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</si>
  <si>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t>
  </si>
  <si>
    <t>Марганецька  міська територіальна громада</t>
  </si>
  <si>
    <t>Реконструкція стадіону ЗОШ № 7, м. Марганець, вул. Долгова, 1</t>
  </si>
  <si>
    <t>Капітальний ремонт ЗОШ № 9, м. Марганець, кв. Ювілейний, 16</t>
  </si>
  <si>
    <t xml:space="preserve">Капітальний ремонт басейну по вул. Єдності у м. Марганець </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</si>
  <si>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t>
  </si>
  <si>
    <t>Капітальний ремонт КЗ “Дитячо-юнацька спортивна школа “Темп” м. Тернівка</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</si>
  <si>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t>
  </si>
  <si>
    <t>Капітальний ремонт будівлі амбулаторії загальної практики сімейної медицини по вул. Центральна, 7, в с. Сурсько-Литовське Дніпровського району Дніпропетровської області</t>
  </si>
  <si>
    <t>Автомобільна дорога на ділянці від вул. Кайдацький шлях до автомобільної дороги Київ-Луганськ-Ізварине,  м. Дніпро - будівництво</t>
  </si>
  <si>
    <t>Виготовлення проектно-кошторисної документації та експертизи по об’єкту : “Будівництво спортивного майданчика для мініфутболу зі штучним покриттям розміром 42х22 та універсального спортивного майданчика (баскетбол, волейбол, теніс) зі штучним покриттям (гумове) розміром 18х36 на базі Комунального закладу освіти “Криворізький ліцей “Джерело” Дніпропетровської обласної ради” за адресою вул. Сергія Колачевського, 86а, м. Кривий Ріг Дніпропетровської області</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</si>
  <si>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</si>
  <si>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комунального закладу спорткомплекс “Дніпровець” за адресою: вул. Набережна, 1 в, сел. Дніпровське, Верхньодніпровський район</t>
  </si>
  <si>
    <t>Нове будівництво багатофункціонального спортивного майданчика на території парку “Саксаганський” в районі вулиці Бикова в місті Кривому Розі Криворізького району Дніпропетровської області (в тому числі виготовлення проектно-кошторисної документації)”</t>
  </si>
  <si>
    <t>Виготовлення проектно-кошторисної документації з реконструкції парку “Саксаганський” в районі вулиці Бикова в місті Кривому Розі Криворізького району Дніпропетровської області</t>
  </si>
  <si>
    <t xml:space="preserve">Будівництво КДНЗ (ясел-садка) “Світанок” за адресою: 
м. Нікополь, перехрестя вул. Першотравнева та вул. 8 Березня </t>
  </si>
  <si>
    <t>Зеленодольська міська територіальна громада</t>
  </si>
  <si>
    <t>Реконструкція Зеленодольського ліцею № 2 Зеленодольської міської ради Дніпропетровської області під опорну школу за адресою: вулиця Рибалко, будинок 7, місто Зеленодольськ, Криворізький район, Дніпропетровська область, 53860, код юридичної особи в ЄДРПОУ: 20263339 (у тому числі виготовлення проектно-кошторисної документації)</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</si>
  <si>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</si>
  <si>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t>Виготовлення проектно-кошторисної документації по об’єкту “Реконструкція частини приміщень харчоблоку під фармацевтичний склад КП "ДОДКЛ" ДОР" за адресою: вул Космічна ,13, м Дніпро”</t>
  </si>
  <si>
    <r>
      <t>Реконструкція водогону від м. Новомосковськ до с. Орлівщина Новомосковського району Дніпропетровської області</t>
    </r>
    <r>
      <rPr>
        <b/>
        <sz val="11"/>
        <rFont val="Times New Roman"/>
        <family val="1"/>
        <charset val="204"/>
      </rPr>
      <t xml:space="preserve"> </t>
    </r>
  </si>
  <si>
    <r>
      <t>Реконструкція водогону від смт Черкаське до смт Гвардійське Новомосковського району Дніпропетровської області</t>
    </r>
    <r>
      <rPr>
        <b/>
        <sz val="11"/>
        <rFont val="Times New Roman"/>
        <family val="1"/>
        <charset val="204"/>
      </rPr>
      <t xml:space="preserve"> </t>
    </r>
  </si>
  <si>
    <t>Капітальний ремонт автомобільної дороги загального користування місцевого значення С042119  Новоселівка-Інгулець-/Р-74/ у Широківському районі Дніпропетровської області</t>
  </si>
  <si>
    <t xml:space="preserve">Капітальний ремонт автомобільної  дороги загального користування місцевого значення С041501 Лихівка-Байдаківка-Чистопіль П'ятихатського району Дніпропетровської області </t>
  </si>
  <si>
    <t>Капітальний ремонт будівлі спального корпусу (заходи з енергозбереження) КЗО  „Криворізька спеціальна школа „Натхнення” Дніпропетровської обласної ради” та благоустрій прилеглої території за адресою: вул. Кропивницького, 13, м. Кривий Ріг, Дніпропетровська область</t>
  </si>
  <si>
    <t>Капітальний ремонт будівлі головного корпусу (заходи з енергозбереження) Комунального закладу освіти  „Криворізька спеціальна школа  „Сузір’я”  Дніпропетровської обласної ради”  та благоустрій прилеглої території за адресою: вул. Едуарда Фукса, 9, м. Кривий Ріг, Дніпропетровська область</t>
  </si>
  <si>
    <t>Реконструкція частини приміщень харчоблоку під фармацевтичний склад КП "ДОДКЛ" ДОР"  за адресою: вул. Космічна, 13, м. Дніпро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</si>
  <si>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(I черга), (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</si>
  <si>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(II черга), ( у т.ч. ПКД)</t>
  </si>
  <si>
    <t>Нове будівництво об’єкта монументального мистецтва (стели з державною символікою) за адресою: Дніпропетровська область, м. Кам'янське, в районі майдану Петра Калнишевського, 2 (у т.ч. ПКД)</t>
  </si>
  <si>
    <t>Реконструкція частини площі в районі майдану Петра Калнишевського, 2 у місті Кам'янське  Дніпропетровської області (у т.ч. ПКД)</t>
  </si>
  <si>
    <t xml:space="preserve">у тому числі проектні роботи </t>
  </si>
  <si>
    <t>Капітальний ремонт автомобільної дороги загального користування місцевого значення С041026 База відпочинку - Орлівщина - Піщанка у Новомосковському районі Дніпропетровської області</t>
  </si>
  <si>
    <t>Капітальний ремонт автомобільної дороги загального користування місцевого значення С040418 Василівка - /Т-04-01/ у Дніпровському районі Дніпропетровської області</t>
  </si>
  <si>
    <t>Капітальний ремонт автомобільної дороги загального користування місцевого значення О040603 /Верхівцеве -Кринички - Семенівка - Новоселівка/ - Миколаївка у Криничанському районі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</si>
  <si>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19+800- км 23+320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</si>
  <si>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23+320 - км 27+800 Криворізького району Дніпропетровської області</t>
  </si>
  <si>
    <t>Реконструкція мережі медичного киснепостачання  КП "Дніпропетровська багатопрофільна клінічна лікарня з надання психіатричної допомоги" Дніпропетровської обласної ради"  за адресою: вул. Бехтерева,1,  м. Дніпро</t>
  </si>
  <si>
    <t>Реконструкція мережі медичного киснепостачання  КП "Дніпропетровська обласна клінічна лікарня ім. І.І. Мечникова" ДОР" за адресою: площа Соборна, 14, м. Дніпро. Терапевтичний корпус"</t>
  </si>
  <si>
    <t>Реконструкція мережі медичного киснепостачання КП "Криворізький протитуберкульозний диспансер"ДОР" за адресою: вул.Бехтерева,12,  м. Дніпро</t>
  </si>
  <si>
    <t>Реконструкція мережі медичного киснепостачання  КП "Дніпропетровський обласний госпіталь ветеранів війни" ДОР" за адресою: площа Соборна, 14, м. Дніпро</t>
  </si>
  <si>
    <t>Васильківська селищна територіальна громада</t>
  </si>
  <si>
    <t>Капітальний  ремонт  блоків “Б” і “В”  КП “Психоневрологічний центр медико-соціальної реабілітації дітей з тяжкими розладами мовлення та ураженнями центральної нервової системи” ДОР” по вул. Батумській, 62, в м. Дніпро</t>
  </si>
  <si>
    <t>2019-2024</t>
  </si>
  <si>
    <t>Капітальний ремонт приміщень під установку рентген обладнання, за адресою: вул. Космічна, 17 в м. Дніпро. Коригування</t>
  </si>
  <si>
    <t>Капітальний ремонт систем протипожежного захисту будівлі Обласного комунального підприємства культури "Дніпропетровський академічний театр опери та балету" розташованого за адресою: м. Дніпро, пр-т Д.Яворницького, 72а (у т.ч. ПКД)</t>
  </si>
  <si>
    <t>2018 – 2022</t>
  </si>
  <si>
    <t>Капітальний ремонт котельної КПК "Дніпровський академічний театр драми та комедії" ДОР" за адресою: м. Дніпро, пр. Дмитра Яворницького, 97</t>
  </si>
  <si>
    <t>Капітальний ремонт системи водозабезпечення з облаштуванням протипожежного водопроводу в будівлі театру ім. Т. Г. Шевченка по вул. Воскресенська, 5 (Леніна) в м. Дніпропетровськ (у т.ч. ПКД)</t>
  </si>
  <si>
    <t>Реконструкція стадіону "ШАХТАР" по вул. Дніпровська, 75а у м. Павлоград  Дніпропетровської області (у т.ч. ПКД)</t>
  </si>
  <si>
    <t>Капітальний ремонт Комунального закладу “Дошкільний навчальний заклад (ясла-садок) № 301” Криворізької міської ради за адресою: бульвар Вечірній, буд. 24, м. Кривий Ріг, Дніпропетровська область (у т. ч. ПКД)”;</t>
  </si>
  <si>
    <t>Реконструкція Криворізької загальноосвітньої школи I—III ступенів № 37 Криворізької міської ради за адресою: вул. Таісії Буряченко, 17, м. Кривий Ріг, Дніпропетровська область (у т. ч. ПКД)</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</si>
  <si>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 Коригування</t>
  </si>
  <si>
    <t>Будівництво спортивно-оздоровчого комплексу на території парку Перемоги в м. Нікополь по вул. Херсонська (Коригування 2)</t>
  </si>
  <si>
    <t xml:space="preserve">Реконструкція комунального закладу спорткомплекс “Дніпровець” за адресою: вул. Набережна, 1в, сел. Дніпровське Верхньодніпровський район. Коригування </t>
  </si>
  <si>
    <t>Перший заступник голови обласної ради</t>
  </si>
  <si>
    <t>Г. ГУФМАН</t>
  </si>
  <si>
    <t>Капітальний ремонт Комунального дошкільного навчального закладу  "Дзвіночок" Першотравеньскої міської ради за адресою: вул. Гагаріна, 4 А, м. Першотравенськ, Дніпропетровська область ( у т.ч. ПКД)</t>
  </si>
  <si>
    <t>Капітальний ремонт "Першотравенської загальноосвітньої школи І-ІІІ ступенів № 5" за адресою: вул. Гагаріна, 39,  м. Першотравенськ, Дніпропетровська область (у т.ч. ПКД)</t>
  </si>
  <si>
    <t>Капітальний ремонт загальноосвітнього ліцею по вул. Центральній, 31 м. Покров (у т.ч. ПКД)</t>
  </si>
  <si>
    <t>Будівництво відкритих спортивних споруд на території комунального закладу "Загальноосвітній ліцей м. Покров Дніпропетровської області" за адресою: Дніпропетровська область, м. Покров, вул. Центральна, 31 (у т.ч. ПКД)</t>
  </si>
  <si>
    <t>Капітальний ремонт Комунального закладу "Тернівська загальноосвітня школа І-ІІІ ступенів № 6 Тернівської міської ради Дніпропетровської області" за адресою: вул. Миру, 19, м. Тернівка, Дніпропетровська область (у т.ч. ПКД)</t>
  </si>
  <si>
    <t>Нове будівництво закладу дошкільної освіти ясла - садок №1 "Сонечко"  Петриківської селищної ради на 220 місць за адресою: Дніпропетровська область, Дніпровський район, смт Петриківка, вул. Кутузова, 2Б ( у т.ч. ПКД)</t>
  </si>
  <si>
    <t>Реконструкція Томаківського НВК "ЗОШ І-ІІІ ступенів - ДНЗ" № 1 Томаківського району Дніпропетровської області по вул. Ватутіна, 7 (у т. ч. ПКД)</t>
  </si>
  <si>
    <t>Будівництво ДНЗ на 115 місць в смт Червоногригорівка Нікопольського району  (у т. ч. 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</si>
  <si>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</si>
  <si>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ділянки трамвайної лінії швидкісного трамваю від станції Кільцева до станції Мудрьона в м. Кривий Ріг Дніпропетровської області (у т.ч. ПКД)</t>
  </si>
  <si>
    <t>Реконструкція ділянки трамвайної лінії швидкісного трамваю від станції Мудрьона до станції Майдан праці в м. Кривий Ріг Дніпропетровської області (у т.ч. ПКД)</t>
  </si>
  <si>
    <t>Реконструкція ділянки трамвайної лінії швидкісного трамваю від станції Майдан праці до станції Зарічна в м. Кривий Ріг Дніпропетровської області (у т.ч. ПКД)</t>
  </si>
  <si>
    <t>Капітальний ремонт акумуляторної установки понижувальної підстанції швидкісного трамваю "Вечірній бульвар" комунального підприємства "Швидкісний трамвай" в Саксаганському районі м. Кривого Рогу (у т.ч. ПКД)</t>
  </si>
  <si>
    <t>2013-2022</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</si>
  <si>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(у т.ч. ПКД)</t>
  </si>
  <si>
    <t>Реконструкція комплексу Софіївської районної дитячо-юнацької спортивної школи по вул. Карпенка, 15, в смт Софіївка Софіївського району, Дніпропетровської області (у т.ч.ПКД)</t>
  </si>
  <si>
    <t>Будівництво стадіону в с. Придніпровське Нікопольського району Дніпропетровської області (у т.ч. ПКД)</t>
  </si>
  <si>
    <t>Реконструкція комунального позашкільного навчального закладу "Першотравенська дитячо-юнацька спортивна школа "ШАХТАР" за адресою: вул. Молодіжна, 40, м. Першотравенськ Дніпропетровської області (у тч.ч ПКД)</t>
  </si>
  <si>
    <t>Капітальний ремонт покрівлі Комунального закладу освіти „Ліцей „Сокіл” Дніпропетровської обласної ради” за адресою: вул. Космодромна, 5 м Дніпро</t>
  </si>
  <si>
    <t>Капітальний ремонт елементів благоустрою та гідроізоляції підвальних приміщень комунального закладу освіти „Ліцей „БОРИСФЕН” Дніпропетровської обласної ради” за адресою: вул. Ростовська, 15 м. Дніпро</t>
  </si>
  <si>
    <t>Капітальний ремонт по заміні вікон на металопластикові в навчальному корпусі КЗ „Жовтоводський фаховий педагогічний коледж” ДОР” за адресою: вул. Івана Франка, 5 м. Жовті Води</t>
  </si>
  <si>
    <t>Монтаж системи пожежної сигналізації, системи оповіщення про пожежу та управління евакуацією людей в об'єкті Кам'янського професійного ліцею. Навчальний універсальний корпус, Дніпропетровська область, м Кам'янське, вул. Лермонтова, 151. Капітальний ремонт</t>
  </si>
  <si>
    <t xml:space="preserve">Вакулівська сільська територіальна громада </t>
  </si>
  <si>
    <t>Капітальний ремонт приміщень будівлі акушерського корпусу за адресою вул. Кропоткіна, 16, м. Жовті Води (у т.ч. ПКД)</t>
  </si>
  <si>
    <t>Капітальний ремонт будівлі комунальної установи Спорткомплекс "Дніпровець" Верхньодніпровської міської ради за адресою: вул. Набережна, 1 в, сел. Дніпровське, Дніпропетровська область (у т.ч. ПКД)</t>
  </si>
  <si>
    <t>Будівництво малого групового будинку за адресою: Дніпропетровська обл., Софіївський район, с. Вакулове, вул. Каштанова, 30 (у т.ч. ПКД)</t>
  </si>
  <si>
    <t>Капітальний ремонт внутрішньої електромережі будівлі головного корпусу Комунального закладу освіти  „Криворізька спеціальна школа „Сузір′я” Дніпропетровської обласної ради” за адресою: вул. Едуарда Фукса, 9, м. Кривий Ріг</t>
  </si>
  <si>
    <t>Капітальний ремонт покрівлі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</si>
  <si>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 xml:space="preserve">Капітальний ремонт покрівлі з утепленням навчального корпусу №2 КЗО „Ліцей „Синергія” ДОР” за адресою: 49026, м. Дніпро, вул. Прапорна, 25 </t>
  </si>
  <si>
    <t xml:space="preserve">Капітальний ремонт частини каналізаційних мереж на території КЗО „Ліцей „Синергія” ДОР” за адресою: 49026, м. Дніпро, вул. Прапорна, 25 </t>
  </si>
  <si>
    <t>Реконструкція системи газопостачання гуртожитку № 1 Дніпровського фахового педагогічного коледжу, розташованого за адресою: м. Дніпро, пр. Олександра Поля, 83</t>
  </si>
  <si>
    <t>1217380</t>
  </si>
  <si>
    <t xml:space="preserve">Капітальний ремонт дороги на вул. Едуарда Фукса в м. Кривому Розі Дніпропетровської області, </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</si>
  <si>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t>
  </si>
  <si>
    <t xml:space="preserve">Капітальний ремонт Криворізької загальноосвітньої спеціалізованої школи I-III ступенів № 4 з поглибленим вивченням іноземних мов Криворізької міської ради за адресою: вул. Героїв АТО, 15, м. Кривий Ріг, Дніпропетровська область </t>
  </si>
  <si>
    <t>2021-2024</t>
  </si>
  <si>
    <t>Капітальний ремонт будівлі Криворізької загальноосвітньої школи I-III ступенів №85 Криворізької міської ради Дніпропетровської області за адресою: 50046, місто Кривий Ріг, Військове містечко-35, будинок 25а</t>
  </si>
  <si>
    <t>Нове будiвництво басейну за адресою: вул. Олександра Поля, в районі буд. №32, м.Кривий Рiг, Днiпропетровська обл., 50000</t>
  </si>
  <si>
    <t>Капітальний ремонт Криворізької загальноосвітньої школи I-III ступенів №89 Криворізької міської ради Дніпропетровської області за адресою: 50054, місто Кривий Ріг, вулиця Мальовнича, будинок 1А</t>
  </si>
  <si>
    <t xml:space="preserve">Капітальний ремонт Криворізької гімназії № 95 за адресою: вул. Соборності, 20А, м. Кривий Ріг, Дніпропетровська область </t>
  </si>
  <si>
    <t xml:space="preserve">Капітальний ремонт Криворізької загальноосвітньої школи І-ІІІ ступенів №60 Криворізької міської ради за адресою: вул. Українська, 66, м. Кривий Ріг, Дніпропетровська область </t>
  </si>
  <si>
    <t xml:space="preserve">Капітальний ремонт Комунального закладу "Дошкільний навчальний заклад (ясла-садок) № 260" Криворізької міської ради за адресою: вул. Доватора, 5А, м. Кривий Ріг, Дніпропетровська область </t>
  </si>
  <si>
    <t>Капітальний ремонт Криворізького Центрально-Міського ліцею Криворізької міської ради за адресою: вул. Лермонтова, 12, м. Кривий Ріг, Дніпропетровська область</t>
  </si>
  <si>
    <t xml:space="preserve">Капітальний ремонт Комунального закладу "Дошкільний навчальний заклад (ясла-садок) № 180" Криворізької міської ради за адресою: вул. Віталія Матусевича, 8а, м. Кривий Ріг, Дніпропетровська область </t>
  </si>
  <si>
    <t>Капітальний ремонт Комунального закладу "Дошкільний навчальний заклад (ясла-садок) комбінованого типу №201" Криворізької міської ради за адресою: вул. Алмазна, 41, м. Кривий Ріг, Дніпропетровська область</t>
  </si>
  <si>
    <t xml:space="preserve">Капітальний ремонт Комунального закладу "Дошкільний навчальний заклад (ясла-садок) № 295" Криворізької міської ради за адресою: мікрорайон Сонячний, 3-Б, м. Кривий Ріг, Дніпропетровська область </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</si>
  <si>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t>
  </si>
  <si>
    <t xml:space="preserve">Будівництво КДНЗ (ясел-садка) "Світанок" за адресою: м. Нікополь, перехрестя вул. Першотравнева та вул. 8 Березня </t>
  </si>
  <si>
    <t xml:space="preserve">Реконструкція стадіону Петропавлівської ЗОШ №2 смт Петропавлівка Петропавлівського району Дніпропетровської області </t>
  </si>
  <si>
    <t xml:space="preserve">Будівництво ДНЗ на 115 місць в смт Червоногригорівка Нікопольського району </t>
  </si>
  <si>
    <t>Новолатівська сільська територіальна громада</t>
  </si>
  <si>
    <t xml:space="preserve">0617360 </t>
  </si>
  <si>
    <t>0617363</t>
  </si>
  <si>
    <t>Капітальний ремонт спортивного майданчика на території Комунального закладу освіти “Криворізький ліцейінтернат з посиленою військово-фізичною підготовкою” Дніпропетровської обласної ради” (в тому числі виготовлення проектно-кошторисної документації) (адреса місцезнаходження: вулиця Ярослава Мудрого, будинок 81, місто Кривий Ріг, Криворізький район, Дніпропетровська область, 50027; код юридичної особи в ЄДРПОУ: 25004393)</t>
  </si>
  <si>
    <t>0817363</t>
  </si>
  <si>
    <t>Капітальний ремонт фасаду, утеплення будівлі комунального закладу “Криворізький дитячий будинок-інтернат” Дніпропетровської обласної ради” (в тому числі виготовлення проектно-кошторисної документації) (адреса місцезнаходження: вулиця Володимира Великого, будинок 42А, місто Кривий Ріг, Криворізький район, Дніпропетровська область, 50008; код юридичної особи в ЄДРПОУ: 03188292)</t>
  </si>
  <si>
    <t xml:space="preserve">0817360 </t>
  </si>
  <si>
    <t>Реконструкція системи медичного киснепостачання КП „Дніпропетровський обласний клінічний центр кардіології та кардіохірургії” ДОР” за адресою: м. Дніпро, вул. Князя Володимира Великого, 28</t>
  </si>
  <si>
    <t>Капітальний ремонт покрівлі будівлі корпусу № 1 за адресою: Томаківський район. с.Іллінка, вул. Гагаріна, 106</t>
  </si>
  <si>
    <t>Капітальний ремонт автомобільної дороги загального користування місцевого значення О041202 Курилівка- Миколаївка - Єлизаветівка Петриківського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</si>
  <si>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С041025 //Т-04-10/ -  Хуторо - Губиниха – Марьянівка/– Скотувате км 0+000 – км 1+380 Новомосковського району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</si>
  <si>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t>
  </si>
  <si>
    <t>Капітальний ремонт автомобільної дороги   загального користування місцевого значення  О041405 Гаврилівка - Іванівка - Новопавлівка Межівського  району Дніпропетровської області</t>
  </si>
  <si>
    <t>Реконструкція 3-го підйому по вул. Альпова,3 в м. Нікополь</t>
  </si>
  <si>
    <t>Славгородська селищна територіальна громада</t>
  </si>
  <si>
    <t>Капітальний ремонт (частковий) системи електропостачання у приміщенні медичного складу КП “Криворізький протитуберкульозного диспансеру” ДОР” в корпусі за адресою: м. Дніпро, вул. Бехтерева, 12</t>
  </si>
  <si>
    <t>Реконструкція частини території парку КП "Парк культури та відпочинку ім. Б.Хмельницького" Дніпровської міської ради" під урбан-парк за адресою: проспект Богдана Хмельницького, 27-П у м. Дніпро (у т.ч. ПКД)</t>
  </si>
  <si>
    <t>Реконструкція будівель та споруд КЗ “Дніпропетровський фаховий коледж спорту” Дніпропетровської обласної ради” за адресою: вулиця Гладкова, 39 у м. Дніпро (у т.ч. ПКД)</t>
  </si>
  <si>
    <t>Реконструкція нежитлової будівлі під гуртожиток КЗ “Дніпропетровський фаховий коледж спорту” Дніпропетровської обласної ради” за адресою: вулиця Краснопільська, 4 у м. Дніпро (у т.ч. ПКД)</t>
  </si>
  <si>
    <t>Реконструкція  водноспортивної бази КЗ “Дніпропетровський фаховий коледж спорту” Дніпропетровської обласної ради” за адресою: Монастирський острів, 22 у м. Дніпро (у т.ч. ПКД)</t>
  </si>
  <si>
    <t>2017-2023</t>
  </si>
  <si>
    <t>Реконструкція стадіону Чаплинської опорної школи Васильківського району Дніпропетровської області (у т.ч. ПКД)</t>
  </si>
  <si>
    <t>Реконструкція учбово-спортивної бази КЗ “Дніпропетровський фаховий коледж спорту” Дніпропетровської обласної ради”  за адресою: Дніпропетровська область, Новомосковський район, с. Орлівщина, вул. Дачна, 99а (у т.ч. ПКД)</t>
  </si>
  <si>
    <t>Реконструкція  стадіону з глядацькими трибунами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</si>
  <si>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критого ролер-дрому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</si>
  <si>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стадіону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</si>
  <si>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відділення екстреної медичної допомоги КНП “Криворізька міська лікарня № 17” Криворізької міської ради за адресою: м. Кривий Ріг, вул. Каткова, 2 (у т.ч. ПКД)</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</si>
  <si>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</si>
  <si>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t>Будівництво амбулаторії на 1-2 лікаря з житлом за адресою: Дніпропетровська область, Нікопольський район , с. Чкалове, вул. Дружби ,61 В (у т.ч. ПКД)</t>
  </si>
  <si>
    <t>Будівництво спортивно-оздоровчого комплексу на території парку Перемоги в м. Нікополь по вул. Херсонська (у т.ч. ПКД)</t>
  </si>
  <si>
    <t>Реконструкція адміністративної будівлі під центр надання адміністративних послуг у форматі "Прозорий офіс" за адресою: м. Дніпро, просп. Слобожанський, 8 (у т.ч. ПКД)</t>
  </si>
  <si>
    <t>Реконструкція будівлі головного корпусу КП "Криворізька міська клінічна лікарня №2" Криворізької міської ради за адресою: Дніпропетровська область, м. Кривий Ріг, майдан 30-річчя Перемоги, 2  (у т.ч. ПКД)</t>
  </si>
  <si>
    <t>Реконструкція стадіону Криворізької гімназії № 95 Криворізької міської ради за адресою:  вул. Соборності, 20А, м. Кривий Ріг, Дніпропетровська область (у т.ч. ПКД)</t>
  </si>
  <si>
    <t>Реконструкція спортивного майданчика Криворізької загальноосвітньої школи І-ІІІ ступенів № 60 Криворізької міської ради за адресою: вул. Українська, 66, м. Кривий Ріг, Дніпропетровська область ( ут.ч. ПКД)</t>
  </si>
  <si>
    <t>Капітальний ремонт з утепленням фасаду будівлі КСНЗСП “ДВУФК” ДОР” за адресою: вулиця Гладкова,  39, м.Дніпро, 49033 (у т.ч. ПКД)</t>
  </si>
  <si>
    <t>Реконструкція штучних покриттів аеродрому комунального підприємства "Міжнародний аеропорт Кривий Ріг" Криворізької міської ради" за адресою: 50000, Дніпропетровська обл., місто Кривий Ріг, АЕРОПОРТ. Виробничі споруди, інженерні мережі та об’єкти життєзабезпечення (у т.ч. ПКД)</t>
  </si>
  <si>
    <t>Реконструкція будівлі спортивного корпусу спортивного комплексу “Олімпійські резерви” КЗ “Дніпропетровський фаховий коледж спорту” Дніпропетровської обласної ради” за адресою: проспект Б.Хмельницького, 29 А у м.Дніпро (у т.ч. ПКД)</t>
  </si>
  <si>
    <t>Софіївська селищна теріторіальна громада</t>
  </si>
  <si>
    <t>Капітальний ремонт з утеплення фасаду, що становить складову частину житлового будинку за адресою: вул. Калинова, 45, м. Дніпро (у т.ч. ПКД)</t>
  </si>
  <si>
    <t>Капітальний ремонт з утеплення фасаду, що становить складову частину житлового будинку за адресою: вул. Калинова, 37, м.Дніпро (у т.ч. ПКД)</t>
  </si>
  <si>
    <t>Реконструкція  відкритого  плавального басейну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</si>
  <si>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водно-спортивного комплексу за адресою: вул. Харківська, 3б, м. Тернівка, Дніпропетровська область (у т.ч. ПКД)</t>
  </si>
  <si>
    <t>Виготовлення проектно-кошторисної документації "Капітальний ремонт пожежної сигналізації КП "Криворізький Центр профілактики та боротьби зі СНІДом" ДОР"</t>
  </si>
  <si>
    <t>Капітальний ремонт покрівлі та утеплення фасаду, що становить складову частину житлового будинку за адресою: проспект Гагаріна, 14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</si>
  <si>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</si>
  <si>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Гагаріна,21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</si>
  <si>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</si>
  <si>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</si>
  <si>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</si>
  <si>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27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</si>
  <si>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</si>
  <si>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</si>
  <si>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36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</si>
  <si>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</si>
  <si>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</si>
  <si>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</si>
  <si>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24 м. Кривий Ріг (Термомодернізація)</t>
  </si>
  <si>
    <t xml:space="preserve">Капітальний ремонт автомобільної дороги загального користування місцевого значення О040301 Верхньодніпровськ – Боровківка – Доброгірське км 0+000 –км 29+042 Верхньодніпровського району Дніпропетровської області </t>
  </si>
  <si>
    <t>Капітальний ремонт автомобільної дороги загального користування місцевого значення С040101 /Н-23/ - Вільне км 0+000 - км 3+350 Апостолівського району Дніпропетровської області</t>
  </si>
  <si>
    <t>Капітальний ремонт автомобільної дороги загального користування місцевого значення О040507 Тернівка – Софіївка-/Кривий Ріг-станція Гейківка/ км 16+600 - км 24+950  Криворізького району Дніпропетровської області</t>
  </si>
  <si>
    <t>Капітальний ремонт автомобільної дороги загального користування місцевого значення О040501 Кривий Ріг-станція Гейківка км 3+200 - км 10+100  Криворізького району Дніпропетровської області</t>
  </si>
  <si>
    <t xml:space="preserve">Капітальний ремонт автомобільної дороги загального користування місцевого значення О040504 Лозуватка – станція Грекувата км 0+000 - км 5+670 Криворізького району Дніпропетровської області </t>
  </si>
  <si>
    <t>Капітальний ремонт автомобільної дороги загального користування місцевого значення О040507 Тернівка-Софіївка - /Кривий Ріг - станція Гейківка/  км 0+000 - км 8+300 Криворізького району Дніпропетровської області</t>
  </si>
  <si>
    <t>Капітальний ремонт автомобільної дороги загального користування місцевого значення О040507 Тернівка-Софіївка - /Кривий Ріг - станція Гейківка/  км 8+300 - км 16+600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</si>
  <si>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2+840 - км 11+500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</si>
  <si>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11+500 - км 19+800 Криворізького району Дніпропетровської області</t>
  </si>
  <si>
    <t>Капітальний ремонт автомобільної дороги загального користування місцевого значення О042106 Східний обхід смт. Широке км 0+000 - км 2+100 Широківського району Дніпропетровської області</t>
  </si>
  <si>
    <t>Капітальний ремонт автомобільної дороги загального користування місцевого значення С040520 Кам’яне Поле-Пичугина- Суворова- Мар’ївка км. 25+542 - км. 29+422; км. 30+148 - км. 35+321; км. 36+011 - км. 43+342; км. 43+912 - км. 55+395 (окремими ділянками) у Криворізькому районі Дніпропетровської області</t>
  </si>
  <si>
    <t>Капітальний ремонт автомобільної дороги загального користування місцевого значення C042103 Мирне - Інгулець км 10+340 - км 15+740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</si>
  <si>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8+000  - км 16+300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</si>
  <si>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16+300  - км 21+000 Широківського району Дніпропетровської області</t>
  </si>
  <si>
    <t>Капітальний ремонт автомобільної дороги загального користування місцевого значення С042134 Шерстірня-Ганнівка у Широківському районі Дніпропетровської області</t>
  </si>
  <si>
    <t>Капітальний ремонт автомобільної дороги загального користування місцевого значення С041003 Миколаївка- Губиниха у Новомосковському районі Дніпропетровської області</t>
  </si>
  <si>
    <t>Капітальний ремонт автомобільної дороги загального користування місцевого значення С041007 Вишневе-Перещепинський елеватор - /М-18/ у Новомосковському районі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</si>
  <si>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</si>
  <si>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О042202 Білозерське-Українське на ділянці км 8+670 - км 17+340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</si>
  <si>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17+340 - км 26+010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</si>
  <si>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33+460 - км 36+623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</si>
  <si>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0+000 - км 8+670  Юр’ївського району Дніпропетровської області</t>
  </si>
  <si>
    <t>Капітальний ремонт дорожнього покриття вул. Двінська м. Кривий Ріг</t>
  </si>
  <si>
    <t>Лозуватська сільська територіальна громада</t>
  </si>
  <si>
    <t>Капітальний ремонт проїзної частини вул. Сагайдачного в с. Лозуватка Криворізького району Дніпропетровської області</t>
  </si>
  <si>
    <t>Капітальний ремонт проїзної частини вул. Зарічна в с. Лозуватка Криворізького району Дніпропетровської області</t>
  </si>
  <si>
    <t>Капітальний ремонт з утеплення фасаду, що становить складову частину житлового будинку за адресою:  проспект Гагаріна, 17 м. Кривий Ріг</t>
  </si>
  <si>
    <t>Реконструкції мережі медичного киснепостачання КП "Дніпропетровська обласна клінічна лікарня ім. І.І. Мечникова" ДОР" за адресою: пл. Соборна, 14. м. Дніпро</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</si>
  <si>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</si>
  <si>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</si>
  <si>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t>
  </si>
  <si>
    <t>Капітальний ремонт ділянки проїжджої частини дорожнього покриття по вул. Чайковського від вул. Шахтарської Слави до вул. Ювілейної в м.Першотравенськ Дніпропетровської області</t>
  </si>
  <si>
    <t>Реконструкція внутрішньоквартальної каналізаційної мережі від буд. 16/1 по вул. Молодіжна до камери гасіння в м. Вільногірську Дніпропетровської області</t>
  </si>
  <si>
    <t>Капітальний ремонт шляхопроводу з підходами на км 50+669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</si>
  <si>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59+662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</si>
  <si>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64+281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</si>
  <si>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65+639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</si>
  <si>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86+060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</si>
  <si>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103+231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</si>
  <si>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105+762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</si>
  <si>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110+218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</si>
  <si>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111+302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</si>
  <si>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114+012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</si>
  <si>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116+198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</si>
  <si>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117+277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</si>
  <si>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120+181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</si>
  <si>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125+614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</si>
  <si>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134+481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</si>
  <si>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2+311 – км 14+960,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</si>
  <si>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24+730 – км 45+974,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</si>
  <si>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105+330 – км 122+752, Дніпропетровська область</t>
  </si>
  <si>
    <t>Капітальний ремонт автомобільної дороги загального користування державного значення Р-80 Кам'янське - Миколаївка - Солоне - /Н-08/ на ділянці км 16+448 – км 52+241, Дніпропетровська область</t>
  </si>
  <si>
    <t>Капітальний ремонт автомобільної дороги загального користування державного значення Т-04-12 Кам’янське – Шульгівка – Михайлівка – Котовка – Перещепине – Чернявщина – Жемчужне на ділянці км 72+173 – км 112+121, Дніпропетровська область</t>
  </si>
  <si>
    <t>Капітальний ремонт автомобільної дороги загального користування державного значення Т-04-15 Верхньодніпровськ - Вільногірськ - /М-04/ на ділянці км 2+020 – км 29+865, Дніпропетровська область</t>
  </si>
  <si>
    <t>Капітальний ремонт автомобільної дороги загального користування державного значення Т-04-20 Одарівка - Томаківка - Вищетарасівка на ділянці км 77+696 – км 110+801, Дніпропетровська область</t>
  </si>
  <si>
    <t>Капітальний ремонт автомобільної дороги загального користування державного значення Т-04-23 Мишурин Ріг - Вільногірськ на ділянці км 0+000 – км 46+273, Дніпропетровська область</t>
  </si>
  <si>
    <t>Капітальний ремонт автомобільної дороги загального користування державного значення Т-04-26 /М-04/ - Козачий Гай на ділянці км 0+000 – км 21+497, Дніпропетровська область</t>
  </si>
  <si>
    <t>Капітальний ремонт автомобільної дороги загального користування державного значення Т-04-44 Новомиколаївка - Грушівка - Сурсько-Михайлівка на ділянці км 0+000 – км 14+747, Дніпропетровська область</t>
  </si>
  <si>
    <t>Капітальний ремонт автомобільної дороги загального користування державного значення Т-04-45 Синельникове - Славгород - Вільнянськ на ділянці км 5+208 – км 31+009, Дніпропетровська область</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</si>
  <si>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29+084 - км 40+410 Солонянського району Дніпропетровської області </t>
  </si>
  <si>
    <t>Капітальний ремонт автомобільної дороги загального користування місцевого значення О041707 Привільне - Тритузне - Широке – Дніпровське на ділянці км 9+703 - км 15+800 Солонянського району Дніпропетровської області</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</si>
  <si>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18+729 - км 29+084 Солонянського району Дніпропетровської області </t>
  </si>
  <si>
    <t>Капітальний ремонт автомобільної дороги загального користування місцевого значення О040503 /Н-23/ – Лозуватка км 0+000 - км 6+835 Криворізького району Дніпропетровської області</t>
  </si>
  <si>
    <t xml:space="preserve">Капітальний ремонт мосту на км 12+294 автодороги С040522 Тернуватка – цегельний завод – Лозуватка Криворізького району Дніпропетровської області </t>
  </si>
  <si>
    <t>Капітальний ремонт мосту на км 16+939 автодороги О041804 Вакулове – Лошкарівка – /Т-04-32/ Нікопольського району Дніпропетровської області</t>
  </si>
  <si>
    <t>Капітальний ремонт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</si>
  <si>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Реконструкція стадіону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</si>
  <si>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Капітальний ремонт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</si>
  <si>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Капітальний ремонт Сурсько-Литовської середньої школи Дніпровського району Дніпропетровської області (у т.ч. ПКД)</t>
  </si>
  <si>
    <t>Реконструкція стадіону Томаківської  ЗОШ I-III ступенів №1 по вул. Ватутіна, 7 в смт Томаківка ( у т.ч. ПКД)</t>
  </si>
  <si>
    <t>Червоногригорівська селищна територіальна громада</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</si>
  <si>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 у т.ч. ПКД)</t>
  </si>
  <si>
    <t>Реконструкція частини хірургічного корпусу КНП "КЛШМД" ДМР по вул. Володимира Антоновича, 65 у м. Дніпрі під операційний блок та відділення інтенсивної терапії політравми</t>
  </si>
  <si>
    <t>Реконструкція будівель Комунального закладу "Дніпровська міська дитяча клінічна лікарня №6" Дніпровської міської ради по вул. Караваєва, 68 у м. Дніпрі. II черга. Корпус №2 - інфекційний</t>
  </si>
  <si>
    <t>Реконструкція частини будівлі терапевтичного корпусу КЗ "Дніпровське КОШМД" по вул. Володимира Антоновича, 65 у м. Дніпрі під Центр гострої кардіоваскулярної та цереброваскулярної патології</t>
  </si>
  <si>
    <t>Реконструкція інженерних мереж Комунального закладу "Дніпровська міська дитяча клінічна лікарня №6" Дніпровської міської ради по вул. Караваєва, 68 у м. Дніпрі</t>
  </si>
  <si>
    <t xml:space="preserve">Реконструкція будівлі головного корпусу (блоки № 1,2,3) КЗ “ДОДКЛ” ДОР” по вул. Космічній, 13 м. Дніпро, в межах землекористування ( у т.ч. ПКД) </t>
  </si>
  <si>
    <t>2016-2022</t>
  </si>
  <si>
    <t xml:space="preserve">Капітальний ремонт будівлі нового хірургічного корпусу комунального закладу “Дніпропетровська обласна клінічна лікарня ім. І. І. Мечникова” з утепллюванням фасаду та підсиленням опорних ділянок спирання плит перекриття по блокам “А” і “Д”. Коригування ( у т.ч. ПКД) </t>
  </si>
  <si>
    <t xml:space="preserve">Реконструкція з розширенням комунального підприємства  "Криворізький онкологічний диспансер" Дніпропетровської обласної ради  за адресою:  вул. Дніпровське шосе, будинок 41, м. Кривий Ріг, Дніпропетровська область, 50048 ( у т.ч. ПКД) </t>
  </si>
  <si>
    <t>Реконструкція будівлі гуртожитку під амбулаторію ЗПСМ по вул. Гагаріна, 17 в с. Червоне Криворізького району Дніпропетровської області ( у т.ч. ПКД)</t>
  </si>
  <si>
    <t>Грушівська сільська  територіальна громада</t>
  </si>
  <si>
    <t xml:space="preserve">Капітальний ремонт будинку культури за адресою: 53850, Дніпропетровська область, Апостолівський район, с.Грушівка , вул. Олександра Довженка, 37 </t>
  </si>
  <si>
    <t>Новоолександрівська сільська  територіальна громада</t>
  </si>
  <si>
    <t>Будівництво будинку культури в с. Новоолександрівка по вул. Парковій, 1-К  Дніпровського району Дніпропетровської області ( у т.ч. ПКД)</t>
  </si>
  <si>
    <t>Будівництво музейного комплексу “Музей історії Петриківського розпису та народних ремесел" за адресою: Дніпропетровська область, Дніпровський район смт Петриківка, проспект Петра Калнишевського, 36А  ( у т.ч. ПКД)</t>
  </si>
  <si>
    <t>Реконструкція системи теплопостачання стадіону “Трудові резерви”, м. Дніпро. Збільшення потужності ( у т.ч. ПКД)</t>
  </si>
  <si>
    <t>Реконструкція існуючих міні-футбольних майданчиків № 2,4,5 на спортивному комплексі "Олімпійські резерви" КСНЗСП "ДВУФК" ДОР" за адресою: пр. Богдана Хмельницького, 29А у м. Дніпро ( у т.ч. ПКД)</t>
  </si>
  <si>
    <t>Реконструкція універсального видовищно-спортивного палацу "Метеор" за адресою: вул. Макарова, 27-А, м. Дніпро ( у т.ч. ПКД)</t>
  </si>
  <si>
    <t>Тернівська міська територіальна громада</t>
  </si>
  <si>
    <t>Капітальний ремонт КЗ "Дитячо-юнацька спортивна школа "Темп" м. Тернівка ( у т.ч. ПКД)</t>
  </si>
  <si>
    <t>Реконструкція комунального закладу спорткомплекс "Дніпровець" за адресою: вул. Набережна, 1 в,   сел. Дніпровське Верхньодніпровський район ( у т.ч. ПКД)</t>
  </si>
  <si>
    <t>Магдалинівська селищна територіальна громада</t>
  </si>
  <si>
    <t>Реконструкція футбольного поля на території спортивного комплексу "Мрія" по вул. Центральній, 1-Б в смт Магдалинівка Магдалинівського району Дніпропетровської області  (у  т. ч. ПКД)</t>
  </si>
  <si>
    <t>Покровська селищна територіальна громада</t>
  </si>
  <si>
    <t>Софіївська селищна  територіальна громада</t>
  </si>
  <si>
    <t>Царичанська селищна територіальна громада</t>
  </si>
  <si>
    <t>Реконструкція стадіону "Діброва" в смт Царичанка Царичанського району</t>
  </si>
  <si>
    <t>Червоногригорівська селищна  територіальна громада</t>
  </si>
  <si>
    <t>1517340</t>
  </si>
  <si>
    <t>Проектування, реставрація та охорона пам’яток архітектури</t>
  </si>
  <si>
    <t xml:space="preserve">Троїцький собор в м. Новомосковську – реставрація. Коригування </t>
  </si>
  <si>
    <t>2012-2021</t>
  </si>
  <si>
    <t>Петропавлівська селищна територіальна громада</t>
  </si>
  <si>
    <t>Капітальний ремонт Петропавлівської ЗОШ №2 смт Петропавлівка Петропавлівського району Дніпропетровської області ( у т.ч. ПКД)</t>
  </si>
  <si>
    <t>Реконструкція першого поверху терапевтичного корпусу під відділення невідкладної (екстреної) медичної допомоги КЗ  "Дніпропетровське клінічне об'єднання швидкої медичної допомоги" Дніпропетровської обласної ради" по вул. Свердлова, 65 м. Дніпропетровську ( у т.ч. ПКД)</t>
  </si>
  <si>
    <t>Реконструкція нежитлового приміщення КЗ "Дніпровський центр первинної медико-санітарної допомоги №2" за адресою: вул.Козака Мамая, 26, м.Дніпро, під розміщення амбулаторії загальної практики сімейної медицини  ( у т.ч.ПКД)</t>
  </si>
  <si>
    <t>Реконструкція нежитлового приміщення КЗ "Дніпровський центр первинної медико-санітарної допомоги №7" за адресою: м. Дніпро, вул. Надії Алексєєнко, 106, під розміщення амбулаторії загальної практики сімейної медицини</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</si>
  <si>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 ( у т.ч. ПКД)</t>
  </si>
  <si>
    <t>Реконструкція комунального закладу "Дошкільний навчальний заклад (ясла-садок) – центр розвитку дитини №27 "Орлятко" Кам’янської міської ради за адресою: просп.Наддніпрянський, 5 ( у т.ч. ПКД)</t>
  </si>
  <si>
    <t>Школа №2 смт Межова Дніпропетровської області - реконструкція. Коригування III, (у  т. ч. ПКД)</t>
  </si>
  <si>
    <t>Софіївська селищна об'єднана територіальна громада</t>
  </si>
  <si>
    <t>1517370</t>
  </si>
  <si>
    <t>7370</t>
  </si>
  <si>
    <t>Реалізація інших заходів щодо соціально-економічного розвитку територій</t>
  </si>
  <si>
    <t>Будівництво (добудова) комплексу “Центр високих технологій ракетно-космічної галузі та виховання і підготовки наукових та інженерних кадрів у м. Дніпропетровську" під експозиційно-інформаційний виставочний комплекс за адресою: Дніпропетровська область м. Дніпро, вул. Січеславська Набережна, в районі будинку 14 ( у т.ч. ПКД)</t>
  </si>
  <si>
    <t>Нове будівництво об’єкта монументального мистецтва (стели з державною символікою) за адресою: Дніпропетровська область, м. Кривий Ріг в районі проспекту Металургів (у т.ч. ПКД)</t>
  </si>
  <si>
    <r>
      <t>Капітальний ремонт покрівлі корпусів "А-2" та "А</t>
    </r>
    <r>
      <rPr>
        <vertAlign val="superscript"/>
        <sz val="11"/>
        <rFont val="Times New Roman"/>
        <family val="1"/>
        <charset val="204"/>
      </rPr>
      <t>2</t>
    </r>
    <r>
      <rPr>
        <sz val="11"/>
        <rFont val="Times New Roman"/>
        <family val="1"/>
        <charset val="204"/>
      </rPr>
      <t>-3" Комунального закладу "Панасівський геріатричний пансіонат" Дніпропетровської обласної ради за адресою: Дніпропетровська обл., Новомосковський р-н, с. Панасівка, вул. Північна, 36</t>
    </r>
  </si>
  <si>
    <t>1217463</t>
  </si>
  <si>
    <t>7463</t>
  </si>
  <si>
    <t>Утримання та розвиток автомобільних доріг та дорожньої інфраструктури за рахунок трансфертів з інших місцевих бюджетів</t>
  </si>
  <si>
    <t>Капітальний ремонт автомобільної дороги загального користування місцевого значення С042124 Новомалинівка – Цвіткове – Карпівка км 0+000 – км 6+470 Широківського району Дніпропетровської області</t>
  </si>
  <si>
    <t>1217368</t>
  </si>
  <si>
    <t xml:space="preserve">Реконструкція водогону від смт Черкаське до смт Гвардійське Новомосковського району Дніпропетровської області </t>
  </si>
  <si>
    <t>Капітальний ремонт з утеплення фасаду, що становить складову частину житлового будинку за адресою: просп.Слобожанський, 1 м. Дніпро</t>
  </si>
  <si>
    <t>Капітальний ремонт з утеплення фасаду, що становить складову частину житлового будинку за адресою: просп.Слобожанський, 89 м. Дніпро</t>
  </si>
  <si>
    <t>Піщанська сільська територіальна громада</t>
  </si>
  <si>
    <t>Черкаська селищна територіальна громада</t>
  </si>
  <si>
    <t>Капітальний ремонт з утеплення фасаду, що становить складову частину житлового будинку за адресою: вул. Єсеніна, 1 м. Кривий Ріг</t>
  </si>
  <si>
    <t>Капітальний ремонт з утеплення фасаду, що становить складову частину житлового будинку за адресою: вул. Єсеніна, 3 м. Кривий Ріг</t>
  </si>
  <si>
    <t>Капітальний ремонт з утеплення фасаду, що становить складову частину житлового будинку за адресою: вул. Єсеніна, 5 м. Кривий Ріг</t>
  </si>
  <si>
    <t>Капітальний ремонт з утеплення фасаду, що становить складову частину житлового будинку за адресою: вул. Єсеніна, 7 м. Кривий Ріг</t>
  </si>
  <si>
    <t>Капітальний ремонт з утеплення фасаду, що становить складову частину житлового будинку за адресою: вул. Єсеніна, 2 м. Кривий Ріг</t>
  </si>
  <si>
    <t>Капітальний ремонт з утеплення фасаду, що становить складову частину житлового будинку за адресою: вул. Єсеніна, 4 м. Кривий Ріг</t>
  </si>
  <si>
    <t>Капітальний ремонт з утеплення фасаду, що становить складову частину житлового будинку за адресою: вул. Єсеніна, 6 м. Кривий Ріг</t>
  </si>
  <si>
    <t>Капітальний ремонт з утеплення фасаду, що становить складову частину житлового будинку за адресою: вул. Єсеніна, 8 м. Кривий Ріг</t>
  </si>
  <si>
    <t>Будівництво малого групового будинку за адресою: Дніпропетровська область,  Павлоградський район, с. Богданівка, вул. Шевченка, 30-а ( у т.ч. ПКД)</t>
  </si>
  <si>
    <t>Будівництво малого групового будинку за адресою: Дніпропетровська область, смт Васильківка, вул. Мічуріна, 158 (у т.ч. ПКД)</t>
  </si>
  <si>
    <t>Будівництво малого групового будинку за адресою: Дніпропетровська область, Петропавлівський район, с. Петрівка, вул.  Центральна в районі будинку 24 (у т.ч. ПКД)</t>
  </si>
  <si>
    <t>Капітальний ремонт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</si>
  <si>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будівлі дитячого садка в с. Чкалове Нікопольського району Дніпропетровської області (коригування), (у  т. ч. ПКД)</t>
  </si>
  <si>
    <t>Реконструкція блоку №4 головного корпусу  КП "Дніпропетровська обласна дитяча лікарня" ДОР" за адресою: вул.Космічна,13, м. Дніпро (у т.ч. ПКД)</t>
  </si>
  <si>
    <t>Реконструкція блоку №5 головного корпусу  КП "Дніпропетровська обласна дитяча лікарня" ДОР" за адресою: вул.Космічна,13, м. Дніпро (у т.ч. ПКД)</t>
  </si>
  <si>
    <t>Реконструкція блоку №6 головного корпусу  КП "Дніпропетровська обласна дитяча лікарня" ДОР" за адресою: вул.Космічна,13, м. Дніпро (у т.ч. ПКД)</t>
  </si>
  <si>
    <t>Реконструкція відділення дитячої патанатомії  КП "Дніпропетровська обласна дитяча лікарня" ДОР" за адресою: вул.Космічна,13, м. Дніпро (у т.ч. ПКД)</t>
  </si>
  <si>
    <t>Реконструкція харчоблоку КП "Дніпропетровська обласна дитяча лікарня" ДОР" за адресою: вул.Космічна,13, м. Дніпро  (у т.ч. ПКД)</t>
  </si>
  <si>
    <t>Реконструкція господарчого блоку   КП "Дніпропетровська обласна дитяча лікарня" ДОР" за адресою: вул.Космічна,13, м. Дніпро   (у т.ч. ПКД)</t>
  </si>
  <si>
    <t>Реконструкція зовнішніх інженерних мереж та  благоустрою території КП "Дніпропетровська обласна дитяча лікарня" ДОР" за адресою: вул.Космічна,13, м. Дніпро  (у т.ч. ПКД)</t>
  </si>
  <si>
    <t>Реконструкція частини існуючих приміщень для встановлення лінійного прискорювача в радіологічному корпусі КЗ "Клінічний онкологічний диспансер" ДОР", за адресою: вул. Космічна, 21, м. Дніпро (у т.ч. ПКД)</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</si>
  <si>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 у т.ч. ПКД)</t>
  </si>
  <si>
    <t>Реконструкція частини приміщень хірургічного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</si>
  <si>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неврологічного відділення  КП "Дніпропетровська обласна клінічна лікарня ім. І.І. Мечникова" ДОР"за адресою: пл. Соборна, 14, м. Дніпро (у т.ч. ПКД)</t>
  </si>
  <si>
    <t>Реконструкція частини приміщень урологічного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</si>
  <si>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терапевтичного корпусу КП "Дніпропетровська обласна клінічна лікарня ім. І.І. Мечникова" ДОР" за адресою: пл. Соборна, 14, м. Дніпро (у т.ч. ПКД)</t>
  </si>
  <si>
    <t>Реконструкція частини приміщень акушерського відділення (пульмо-кардіологія) КП "Дніпропетровська обласна клінічна лікарня ім. І.І. Мечникова" ДОР" за адресою: пл. Соборна, 14, м. Дніпро (у т.ч. ПКД)</t>
  </si>
  <si>
    <t>Реконструкція частини приміщень рентгенологічного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</si>
  <si>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корпусу управління (адміністративний корпус) КП "Дніпропетровська обласна клінічна лікарня ім. І.І. Мечникова" ДОР" за адресою: пл. Соборна, 14, м. Дніпро ( у т.ч. ПКД)</t>
  </si>
  <si>
    <t>Реконструкція частини приміщень головного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</si>
  <si>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гуртожитку КП "Дніпропетровська обласна клінічна лікарня ім. І.І. Мечникова" ДОР" за адресою: пл. Соборна, 14, м. Дніпро ( у т.ч. ПКД)</t>
  </si>
  <si>
    <t>Реконструкція частини приміщень пологового будинку КП "Дніпропетровська обласна клінічна лікарня ім. І.І. Мечникова" ДОР" за адресою: пл. Соборна, 14, м. Дніпро  ( у т.ч. ПКД)</t>
  </si>
  <si>
    <t>Реконструкція частини приміщень харчоблоку КП "Дніпропетровська обласна клінічна лікарня ім. І.І. Мечникова" ДОР" за адресою: пл. Соборна, 14, м. Дніпро ( у т.ч. ПКД)</t>
  </si>
  <si>
    <t>Реконструкція частини приміщень пральні (нової)  КП "Дніпропетровська обласна клінічна лікарня ім. І.І. Мечникова" ДОР" за адресою: пл. Соборна, 14, м. Дніпро ( у т.ч. ПКД)</t>
  </si>
  <si>
    <t>Реконструкція частини приміщень господарських і підсобних будівель та споруд КП "Дніпропетровська обласна клінічна лікарня ім. І.І. Мечникова" ДОР" за адресою: пл. Соборна, 14, м. Дніпро ( у т.ч. ПКД)</t>
  </si>
  <si>
    <t>Реконструкція зовнішніх інженерних мереж та елементів благоустрою КП "Дніпропетровська обласна клінічна лікарня ім. І.І. Мечникова" ДОР" за адресою: пл. Соборна, 14, м. Дніпро ( у т.ч. ПКД)</t>
  </si>
  <si>
    <t>2019-2022</t>
  </si>
  <si>
    <t>Спортивно-оздоровчий комплекс в смт. Слобожанське Дніпровського району Дніпропетровської області (нове будівництво). Плавальний басейн (у т.ч. ПКД)</t>
  </si>
  <si>
    <t>Будівництво  споруд зупиночних комплексів та пересадочного вузла транспортної інфраструктури, м. Дніпро в районі проспекту Дмитра Яворницького та вул. Овражної ( у т.ч. ПКД)</t>
  </si>
  <si>
    <t>Реконструкція частини території парку ім. Героїв в районі проспекту Металургів у місті Кривий Ріг  Дніпропетровської області (у т.ч. ПКД)</t>
  </si>
  <si>
    <t>Капітальний ремонт дороги на вул. Едуарда Фукса в м. Кривому Розі Дніпропетровської області</t>
  </si>
  <si>
    <t>Капітальний ремонт покрівлі навчального корпусу ДПТНЗ "Марганецький професійний ліцей" за адресою: Дніпропетровська область, м.Марганець вул.Єдності буд.41</t>
  </si>
  <si>
    <t>Реконструкція стадіону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</si>
  <si>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Капітальний ремонт "НВК "ЗОШ І-ІІІ ступенів №1- Покровський ліцей", смт Покровське, Покровського району Дніпропетровської області ( у т.ч. ПКД)</t>
  </si>
  <si>
    <t>2016-2023</t>
  </si>
  <si>
    <t>Реконструкція Комунального некомерційного підприємства "Міський пологовий будинок №1" Дніпровської міської ради за адресою: вул. Воскресенська, будинок 2, м. Дніпро (у т.ч. ПКД)</t>
  </si>
  <si>
    <t>Реконструкція ТП стадіону "Трудові резерви", м.Дніпропетровськ ( у т.ч. ПКД)</t>
  </si>
  <si>
    <t>Будівництво індивідуальної котельної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 ПКД)</t>
  </si>
  <si>
    <t>Нове будiвництво басейну за адресою: вул. Олександра Поля, в районі буд. №32, м.Кривий Рiг, Днiпропетровська обл., 50000 (у т.ч. ПКД)</t>
  </si>
  <si>
    <t>Капітальний ремонт басейну по вул. Єдності у м. Марганець (у т.ч. ПКД)</t>
  </si>
  <si>
    <t>Реконструкція стадіону та спортивних майданчиків КЗ "Слобожанський учбово-виховний комплекс №1  "Загальноосвітня багатопрофільна школа ІІ-ІІІ ступенів - центр позашкільної освіти Слобожанської селищної ради, Дніпровського р-ну, Дніпропетровської області" за адресою: смт. Слобожанське, вул. Будівельників, 1 ( у т.ч. ПКД)</t>
  </si>
  <si>
    <t>Будівництво нової ділянки трамвайної лінії від станції "Зарічна" лінії швидкісного трамваю до залізничної станції "Рокувата" в м. Кривий Ріг Дніпропетровської області  (у т.ч. ПКД)</t>
  </si>
  <si>
    <t>Будівництво амбулаторії на 1 лікаря з житлом за адресою: Дніпропетровська область, Павлоградський район , с. Богданівка, вул. Затишна, 22 (у т.ч. ПКД)</t>
  </si>
  <si>
    <t>Будівництво амбулаторії на 1 лікаря з житлом за адресою: Дніпропетровська область, Криворізький район, с. Глеюватка, вул. Кірова Олександра, 1 а ( у т.ч. ПКД)</t>
  </si>
  <si>
    <t>Будівництво амбулаторії на 1 лікаря з житлом за адресою: Дніпропетровська область, Софіївський район , с-ще Девладове, вул. Привокзальна, 12 (у т.ч. ПКД)</t>
  </si>
  <si>
    <t>Будівництво амбулаторії на 1 лікаря без житла за адресою: Дніпропетровська область, Царичанський район , с. Китайгород, вул.Центральна, 4а (у т.ч. ПКД)</t>
  </si>
  <si>
    <t>Будівництво амбулаторії на 1 лікаря з житлом за адресою: Дніпропетровська область, Межівський район , с.Веселе,вул. Капустіна, 7А (у т.ч. ПКД)</t>
  </si>
  <si>
    <t>Будівництво амбулаторії на 2 лікаря без житла за адресою: Дніпропетровська область, Царичанський район , с. Могилів, вул.Харківська, 20а (у т.ч. ПКД)</t>
  </si>
  <si>
    <t>Будівництво амбулаторії на 2 лікаря без житла за адресою: Дніпропетровська область, Петриківський район , смт.Курилівка,вул. Шевченка, 28-А ( у т.ч. ПКД)</t>
  </si>
  <si>
    <t>Будівництво амбулаторії на 1 лікаря без житла за адресою: Дніпропетровська область, Петриківський район  с. Хутірське, вул. Лук'яненка, в районі адміністративної будівлі СТОВ "Хутірське" ( у т.ч ПКД)</t>
  </si>
  <si>
    <t>Будівництво амбулаторії на 1 лікаря з житлом за адресою: Дніпропетровська область, Софіївський район , с. Миколаївка, вул. Квітнева, 1 А (у т.ч. ПКД)</t>
  </si>
  <si>
    <t>Будівництво амбулаторії на 2 лікаря з житлом за адресою: Дніпропетровська область, Дніпровський район, с. Чумаки, вул. Шкільна, 14-А (у т.ч. ПКД)</t>
  </si>
  <si>
    <t>Будівництво амбулаторії на 1 лікаря з житлом за адресою: Дніпропетровська область, Покровський район , с. Коломійці, вул. Шкільна, в районі будівлі №3 (у т.ч. ПКД)</t>
  </si>
  <si>
    <t>Солонянська селищна територіальна громада</t>
  </si>
  <si>
    <t>Капітальний ремонт автомобільної дороги загального користування місцевого значення О041707 Привільне – Тритузне – Широке – Дніпровське на ділянці км 11+700 – км 15+623 (від Т-04-20 до повороту на с. Круте) у Солонянському районі Дніпропетровської області</t>
  </si>
  <si>
    <t>Реконструкція комунального закладу "Середня загальноосвітня школа №20 ім. О.І. Стовби" Кам'янської міської ради за адресою: вул. Стовби, 2, м. Кам'янське ( у т.ч.ПКД)</t>
  </si>
  <si>
    <t>Реконструкція частини приміщень консультативної поліклініки КП "Дніпропетровська обласна клінічна лікарня ім. І.І. Мечникова" ДОР" за адресою: пл. Соборна, 14, м. Дніпро ( у т.ч. ПКД)</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</si>
  <si>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 ( у т.ч.ПКД)</t>
  </si>
  <si>
    <t>Капітальний ремонт фасаду з встановленням енергозберігаючих вікон та теплоізоляцією зовнішніх стін будівлі комунального закладу “Нікопольська середня загальноосвітня школа I—III ступеня № 10” за адресою:вул. Некрасова, 43а, м. Нікополь, Дніпропетровської області ( у т.ч.ПКД)</t>
  </si>
  <si>
    <t>Капітальний ремонт (санація) будівель дитячого дошкільного навчального закладу № 1 “Чайка”, за адресою: провул. Больничний, 13 , смт Софіївка, Софіївського району, Дніпропетровської області ( у т.ч.ПКД)</t>
  </si>
  <si>
    <t xml:space="preserve">Капітальний ремонт (санація) будівель дитячого дошкільного навчального закладу № 2 “Ромашка”, за адресою: вул. Шкільна, 19Б, смт Софіївка, Софіївського району, Дніпропетровської області ( у т.ч.ПКД) </t>
  </si>
  <si>
    <t xml:space="preserve">Капітальний ремонт (санація) будівель дитячого дошкільного навчального закладу № 3 “Берізка”, за адресою: вул. Молодіжна, 7, смт Софіївка, Софіївського району, Дніпропетровської області ( у т.ч.ПКД) </t>
  </si>
  <si>
    <t>Капітальний ремонт автомобільної дороги загального користування місцевого значення О040603 /Верхівцеве-Кринички-Семенівка-Новоселівка/-Миколаївка км 0+000 –км 14+964 у Дніпровському району Дніпропетровської області</t>
  </si>
  <si>
    <t>Нове будівництво хірургічного корпусу (з переходом) КП "Дніпропетровська обласна дитяча лікарня" ДОР" за адресою: вул.Космічна,13, м. Дніпро  (у т.ч. ПКД)</t>
  </si>
  <si>
    <t>1517363</t>
  </si>
  <si>
    <t xml:space="preserve"> Верхньодніпровська міська територіальна громада</t>
  </si>
  <si>
    <t>1515048</t>
  </si>
  <si>
    <t>5048</t>
  </si>
  <si>
    <t>Розвиток спортивної інфраструктури</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</si>
  <si>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 Коригування</t>
  </si>
  <si>
    <t>Реконструкція  захисту будівель, споруд та зовнішніх установок від прямих попадань блискавки і вторинних її проявів  у комунальному закладі “Вищетарасівський психоневрологічний інтернат” Дніпропетровської обласної ради” вул. Шкільна, 23, с. Вищетарасівка, Томаківський район, Дніпропетровська область</t>
  </si>
  <si>
    <t>0,0</t>
  </si>
  <si>
    <t>у тому числі виготовлення проєктно-кошторисної документації</t>
  </si>
  <si>
    <t>Капітальний ремонт з утеплення фасаду, що становить складову частину житлового будинку за адресою: проспект Гагаріна, 13 м. Кривий Ріг</t>
  </si>
  <si>
    <t>Капітальний ремонт автомобільної дороги загального користування місцевого значення С041030 Піщанка - Новоселівка - Соколове км 0+000 - км 16+766 (окремими ділянками) Новомосковського району Дніпропетровської області</t>
  </si>
  <si>
    <t>Капітальний ремонт дорожнього покриття проїжджої частини по вул. Ювілейна в м. Першотравенськ Дніпропетровської області</t>
  </si>
  <si>
    <t>2018-2022</t>
  </si>
  <si>
    <t xml:space="preserve">у тому числі проєктні роботи </t>
  </si>
  <si>
    <t xml:space="preserve">Капітальний ремонт КЗ "Криворізький обласний фаховий музичний коледж" Дніпропетровської обласної ради" за адресою: 50099, місто Кривий Ріг, вулиця Грабовського, будинок 12 (у т.ч. ПКД) </t>
  </si>
  <si>
    <t>Реконструкція будівлі КЗ „Дніпропетровська обласна клінічна офтальмологічна лікарня” в комплексі забудови пл. Жовтнева, 14, м. Дніпропетровськ ( у т.ч. ПКД)</t>
  </si>
  <si>
    <t>Капітальний ремонт автомобільної дороги загального користування місцевого значення О042202 Білозерське-Українське на ділянці км 26+010-км 33+460 (окремими ділянками)  Юр’ївського району Дніпропетровської області</t>
  </si>
  <si>
    <t>Реконструкція стадіону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</si>
  <si>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спортивного майданчика КЗО "СЗШ №35" ДМР  за адресою: м. Дніпро, вул. Набережна Перемоги, 132  (у .т.ч ПКД)</t>
  </si>
  <si>
    <t>Капітальний ремонт будівлі Кам'янського вищого професійного училища за адресою: Дніпропетровська обл., м. Кам’янське, проспект Гімназичний, будинок 10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</si>
  <si>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Військове містечко-35, будинок 25а (у т.ч. ПКД)</t>
  </si>
  <si>
    <t>Капітальний ремонт Криворізької загальноосвітньої школи I-III ступенів № 89 Криворізької міської ради Дніпропетровської області за адресою: 50054, місто Кривий Ріг, вулиця Мальовнича, будинок 1А (у т.ч. ПКД)</t>
  </si>
  <si>
    <t>Капітальний ремонт будівлі амбулаторії загальної практики сімейної медицини по вул. Центральна, 7, в с. Сурсько - Литовське Дніпровського району Дніпропетровської області (у т.ч. ПКД)</t>
  </si>
  <si>
    <t>Реконструкція стадіону "Трудові резерви", м.Дніпропетровськ. Крита спортивно-демонстраційна споруда для спортивних ігор ( у т.ч. ПКД)</t>
  </si>
  <si>
    <t>Реставрація фасадів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</si>
  <si>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Протиаварійні роботи по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</si>
  <si>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1517380</t>
  </si>
  <si>
    <t>7380</t>
  </si>
  <si>
    <t>Виконання інвестиційних проектів за рахунок інших субвенцій з державного бюджету</t>
  </si>
  <si>
    <t>Реконструкція стадіону “Металург”, розташованого за адресою: вул. Паланочна, 6, м. Новомосковськ Дніпропетровської області</t>
  </si>
  <si>
    <t>Реконструкція стадіону опорної школи № 1 по вул. Калинова, 5, в м. Перещепине Новомосковського району Дніпропетровської області</t>
  </si>
  <si>
    <t xml:space="preserve">Спортивно-оздоровчий комплекс в смт Слобожанське Дніпровського району Дніпропетровської області (нове будівництво). Плавальний басейн </t>
  </si>
  <si>
    <t>0.0.</t>
  </si>
  <si>
    <t>Капітальний ремонт з утеплення фасаду, що становить складову частину житлового будинку за адресою: проспект Гагаріна, 15 м. Кривий Ріг</t>
  </si>
  <si>
    <t>Славгородська селищна теріторіальна громада</t>
  </si>
  <si>
    <t>Реконструкція системи каналізації центральної частини та очисних споруд каналізації в смт Славгород Синельниківського району Дніпропетровської області</t>
  </si>
  <si>
    <t>Департамент охорони здоров’я Дніпропетровської обласної державної адміністрації</t>
  </si>
  <si>
    <t>0700000</t>
  </si>
  <si>
    <t>0710000</t>
  </si>
  <si>
    <t>0717320</t>
  </si>
  <si>
    <t>0717321</t>
  </si>
  <si>
    <t xml:space="preserve">Система пожежної сигналізації, система оповіщення про пожежу та управління евакуацією людей у приміщенні комунального закладу вищої освіти "Кам'янський медичний коледж" Дніпропетровської обласної ради" за адресою: Дніпропетровська обл., м. Кам'янське, вул. Медична, 7 </t>
  </si>
  <si>
    <t>0717322</t>
  </si>
  <si>
    <t>Капітальний ремонт автоматичної пожежної сигналізації в новому хірургічному корпусі КЗ "Дніпропетровська обласна клінічна лікарня ім. І.І. Мечникова" за адресою: пл. Соборна, 14. м. Дніпро</t>
  </si>
  <si>
    <t>Капітальний ремонт частини приміщень КП "ДОКЛПО "Фтизіатрія" ДОР" під відділення реанімації (інтенсивної терапії) вул Бехтерева, 12, м. Дніпро</t>
  </si>
  <si>
    <t>Капітальний ремонт вхідної групи будівлі за адресою: м. Дніпро, вул. Космічна, 17 КП "Дніпропетровський обласний перинатальний центр зі стаціонаром" ДОР"</t>
  </si>
  <si>
    <t>Капітальний ремонт ділянок системи опалення головного корпусу КП "Нікопольський медичний спеціалізований центр медико-соціальної реабілітації дітей" ДОР" по вул. Кириченко, 20 в м. Нікополь Дніпропетровської області</t>
  </si>
  <si>
    <t>Капiтальний ремонт тамбуру та вхiдноrо ганку 5-ти поверховоi будiвлi КП "Мiжобласний центр медичноi генетики i пренатальноi дiагностики iмені П.М. Веропотвеляна" Днiпропетровськоi обласноi ради", розташованого за адресою: м. Кривий Рiг, площа Визволення 3-А</t>
  </si>
  <si>
    <t>Капітальний ремонт по заміні вікон у будівлях КП "Гейківська психоневрологічна лікарня" ДОР" за адресою: вул. Вишнева, 31-а, с. Гейківка Криворізького району Дніпропетровської області</t>
  </si>
  <si>
    <t>Капітальний ремонт вхідної групи та приміщення санвузла для потреб маломобільних груп населення будівлі комунального закладу "Криворізький спеціалізований будинок дитини" Дніпропетровської обласної ради" за адресою: 50085, Дніпропетровська обл., місто Кривий Ріг, бульвар Маршала Василевського, будинок 11А</t>
  </si>
  <si>
    <t>Капітальний ремонт системи електропостачання лабораторії КП "Криворізький Центр профілактики та боротьби зі СНІДом" ДОР"</t>
  </si>
  <si>
    <t>Капітальний ремонт фасаду будівлі головного корпусу ОКЗ "Криворізький шкірно-венерологічний диспансер" за адресою: вул. Володимира Великого, 25, м. Кривий Ріг, Дніпропетровська область, 50071</t>
  </si>
  <si>
    <t xml:space="preserve">Виготовлення проектно-кошторисної документації "Реконструкція приміщень Гр.№5 та Гр.№11 під постійне перебування матері та дитини КП "Спеціалізований центр медико-соціальної реабілітації дітей" ДОР" за адресю: м. Дніпро, вул. 20-річчя Перемоги, 34" </t>
  </si>
  <si>
    <t xml:space="preserve">Реконструкція мереж електропостачання КП "Дніпропетровський обласний спеціалізований реабілітаційний центр "Солоний лиман" Дніпропетровської обласної ради" для роботи від автономного джерела живлення по вул. Лісна, с. Новотроїцьке, Новомосковського району </t>
  </si>
  <si>
    <t>Реконструкція існуючих споруд водонапірних башт 1 та 2 КП "Дніпропетровський обласний спеціалізований реабілітаційний центр "Солоний лиман" Дніпропетровської обласної ради", село Новотроїцьке, вулиця Герасименка, будинок 94, Новомосковського району, Дніпропетровської області</t>
  </si>
  <si>
    <t>Реконструкція системи опалення та перенесення вузла обліку теплової енергії в будівлі моргу КЗ "Дніпропетровське обласне бюро судово-медичної експертизи" ДОР"</t>
  </si>
  <si>
    <t>Реконструкція вузла обліку теплової енергії в будівлі моргу Криворізького відділення КЗ "Дніпропетровське обласне бюро судово-медичної експертизи" ДОР"</t>
  </si>
  <si>
    <t>Капітальний ремонт покрівлі головного корпусу КЗ "Верхньодніпровський дитячий будинок-інтернат №2" ДОР", розташованого за адресою: м. Верхньодніпровськ, вул. Упорна, 1а</t>
  </si>
  <si>
    <t>Капітальний ремонт харчоблоку КЗ "Васильківський психоневрологічний інтернат" ДОР", розташованого за адресою: Васильківський район, с. Медичне</t>
  </si>
  <si>
    <t>Реконструкція магістрального водоводу ДЗД від НС № 5 до балки Свідовок</t>
  </si>
  <si>
    <t>Капітальний ремонт автомобільної дороги   загального користування місцевого значення  О041009 Новостепанівка - Керносівка Новомосковського  району Дніпропетровської області</t>
  </si>
  <si>
    <t xml:space="preserve">Капітальний ремонт автомобільної дороги   загального користування місцевого значення  С041009 Миролюбівка - /М-18/ Новомосковського  району Дніпропетровської області </t>
  </si>
  <si>
    <t>Капітальний ремонт автомобільної дороги   загального користування місцевого значення  О040708 Гупалівка - Дмухайлівка - Магдалинівка Магдалинівського  району Дніпропетровської області</t>
  </si>
  <si>
    <t>Капітальний ремонт автомобільної дороги   загального користування місцевого значення  О040908 Шолохове - Токівське - Мар'янське Нікопольского  району Дніпропетровської області</t>
  </si>
  <si>
    <t>Капітальний ремонт ділянки проїжджої частини дорожнього покриття по вул. Шахтарської Слави від вул. Кобзаря до вул. Чайковського в м. Першотравенськ Дніпропетровської області</t>
  </si>
  <si>
    <t>Капітальний ремонт ділянки проїжджої частини дорожнього покриття по вул. Шахтарської Слави від вул. Молодіжна до вул. Кобзаря в м. Першотравенськ Дніпропетровської області</t>
  </si>
  <si>
    <t>Капітальний ремонт ділянки проїжджої частини дорожнього покриття по вул. Чайковcького від вул. Шахтарської Слави до вул. Ювілейної в м. Першотравенськ Дніпропетровської області</t>
  </si>
  <si>
    <t>Нове будівництво малого групового будинку за адресою: Дніпропетровська обл., м. Кривий Ріг, Довгинцівський район, вул. Володимирівська, між буд. 61 та 65  (у т.ч. ПКД)</t>
  </si>
  <si>
    <t>Васильківська селищна  територіальна громада</t>
  </si>
  <si>
    <t>1517310</t>
  </si>
  <si>
    <t>Реконструкція КП “Парк Лазаря Глоби” Дніпровської міської ради за адресою: проспект Д.Яворницького, 95,м. Дніпро (у т.ч. ПКД)</t>
  </si>
  <si>
    <t>Реконструкція районного парку "Ювілейний" за адресою: Довгинцівський район , вулиця Героїв АТО, вул. Соборності, вул. Олександра Васякіна, вул. Петра Дорошенко, м. Кривий Ріг, Дніпропетровська область (у т.ч. ПКД)</t>
  </si>
  <si>
    <t>Розробка проектно-кошторисної документації "Реконструкція приміщення котельної, в частині заміни котлів, розташованого в будівлі КЗК "Дніпропетровський національний історичний музей ім. Д.І. Яворницького" ДОР" за адресою: просп. Дмитра Яворницького,18 м. Дніпро"</t>
  </si>
  <si>
    <t xml:space="preserve">Капітальний ремонт мостового переходу на км 1081+058 автомобільної дороги загального користування державного значення М-30 Стрий-Умань-Дніпро-Ізварине (через мм. Вінницю, Кропивницький), Дніпропетровська область </t>
  </si>
  <si>
    <t>2020-2023</t>
  </si>
  <si>
    <t>Капітальний ремонт будівлі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</si>
  <si>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</si>
  <si>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Криворізької гімназії № 95 за адресою:  вул. Соборності, 20А, м. Кривий Ріг, Дніпропетровська область (у т.ч. ПКД)</t>
  </si>
  <si>
    <t>Капітальний ремонт Криворізької загальноосвітньої школи І-ІІІ ступенів № 60 Криворізької міської ради за адресою: вул. Українська, 66, м. Кривий Ріг, Дніпропетровська область (у т.ч. ПКД)</t>
  </si>
  <si>
    <t>Реконструкція стадіону ЗОШ № 9, м. Марганець, кв. Ювілейний, 16   (у т.ч. ПКД)</t>
  </si>
  <si>
    <t>Капітальний ремонт "Першотравенської загальноосвітньої школи І-ІІІ ступенів №1 " за адресою: вул. Кобзаря, 10,  м. Першотравенськ, Дніпропетровська область (у т.ч ПКД)</t>
  </si>
  <si>
    <t>Капітальний ремонт "Першотравенської загальноосвітньої школи І-ІІІ ступенів № 3" за адресою: вул. Горького, 15,  м. Першотравенськ, Дніпропетровська область (у т.ч.ПКД)</t>
  </si>
  <si>
    <t>1217461</t>
  </si>
  <si>
    <t>Утримання та розвиток автомобільних доріг та дорожньої інфраструктури за рахунок коштів місцевого бюджету</t>
  </si>
  <si>
    <t>7461</t>
  </si>
  <si>
    <t>7325</t>
  </si>
  <si>
    <t>1517325</t>
  </si>
  <si>
    <t>Будівництво споруд, установ та закладів фізичної культури і спорту</t>
  </si>
  <si>
    <t>7365</t>
  </si>
  <si>
    <t>1517365</t>
  </si>
  <si>
    <t>1517361</t>
  </si>
  <si>
    <t>7361</t>
  </si>
  <si>
    <t>Співфінансування інвестиційних проектів, що реалізуються за рахунок коштів державного фонду регіонального розвитку</t>
  </si>
  <si>
    <t>0456</t>
  </si>
  <si>
    <t>0490</t>
  </si>
  <si>
    <t>0443</t>
  </si>
  <si>
    <t>Департамент житлово-комунального господарства та будівництва Дніпропетровської обласної державної адміністрації</t>
  </si>
  <si>
    <t>1200000</t>
  </si>
  <si>
    <t>1210000</t>
  </si>
  <si>
    <t>1517321</t>
  </si>
  <si>
    <t>7321</t>
  </si>
  <si>
    <t>Будівництво освітніх установ та закладів</t>
  </si>
  <si>
    <t>1517322</t>
  </si>
  <si>
    <t>7322</t>
  </si>
  <si>
    <t>Будівництво медичних установ та закладів</t>
  </si>
  <si>
    <t>1500000</t>
  </si>
  <si>
    <t>1510000</t>
  </si>
  <si>
    <t>1517366</t>
  </si>
  <si>
    <t>7366</t>
  </si>
  <si>
    <t>Реалізація проектів в рамках Надзвичайної кредитної програми для відновлення України</t>
  </si>
  <si>
    <t>Департамент капітального будівництва Дніпропетровської обласної державної адміністрації</t>
  </si>
  <si>
    <t>1517367</t>
  </si>
  <si>
    <t>7367</t>
  </si>
  <si>
    <t>Код Функціональної класифікації видатків та кредитування бюджету</t>
  </si>
  <si>
    <t>УСЬОГО</t>
  </si>
  <si>
    <t xml:space="preserve">Додаток 6
</t>
  </si>
  <si>
    <t>Виконання інвестиційних проектів в рамках реалізації заходів, спрямованих на розвиток системи охорони здоров’я у сільській місцевості</t>
  </si>
  <si>
    <t>до рішення обласної ради</t>
  </si>
  <si>
    <t xml:space="preserve">Найменування об’єкта будівництва/вид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</si>
  <si>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</si>
  <si>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</si>
  <si>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</si>
  <si>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</si>
  <si>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(код бюджету)</t>
  </si>
  <si>
    <t>04100000000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</si>
  <si>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</si>
  <si>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</si>
  <si>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</si>
  <si>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Рівень готовності об’єкта на кінець бюджетного періоду, 
%</t>
  </si>
  <si>
    <t>Розподіл 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у 2021 році</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</si>
  <si>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</si>
  <si>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</si>
  <si>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</si>
  <si>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</si>
  <si>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1517360 </t>
  </si>
  <si>
    <t>7360</t>
  </si>
  <si>
    <t>Виконання інвестиційних проектів</t>
  </si>
  <si>
    <t>1517320</t>
  </si>
  <si>
    <t>7320</t>
  </si>
  <si>
    <t>Будівництво об'єктів соціально-культурного призначення</t>
  </si>
  <si>
    <t>1217460</t>
  </si>
  <si>
    <t>7460</t>
  </si>
  <si>
    <t>Утримання та розвиток автомобільних доріг та дорожньої інфраструктури</t>
  </si>
  <si>
    <t>2018-2021</t>
  </si>
  <si>
    <t>1517324</t>
  </si>
  <si>
    <t>7324</t>
  </si>
  <si>
    <t>Будівництво установ та закладів культури</t>
  </si>
  <si>
    <t>2020-2021</t>
  </si>
  <si>
    <t>Реконструкція відділення екстреної медичної допомоги КП “Марганецька центральна міська лікарня” Марганецької міської ради” за адресою: м. Марганець, вул. Паркова, 15</t>
  </si>
  <si>
    <t>Криворізька міська територіальна громада</t>
  </si>
  <si>
    <t>Покровська міська територіальна громада</t>
  </si>
  <si>
    <t>Дніпровська міська територіальна громада</t>
  </si>
  <si>
    <t>Кам'янська міська територіальна громада</t>
  </si>
  <si>
    <t>Марганецька міська територіальна громада</t>
  </si>
  <si>
    <t>Нікопольська міська територіальна громада</t>
  </si>
  <si>
    <t>Новомосковська міська територіальна громада</t>
  </si>
  <si>
    <t>Першотравенська міська територіальна громада</t>
  </si>
  <si>
    <t>грн</t>
  </si>
  <si>
    <t>1515040</t>
  </si>
  <si>
    <t>5040</t>
  </si>
  <si>
    <t>Підтримка і розвиток спортивної інфраструктури</t>
  </si>
  <si>
    <t>1515047</t>
  </si>
  <si>
    <t>5047</t>
  </si>
  <si>
    <t>0810</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</si>
  <si>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t>
  </si>
  <si>
    <t>Новоолександрівська сільська територіальна громада</t>
  </si>
  <si>
    <t xml:space="preserve">Будівництво ДНЗ на 80 місць за адресою: вул. Шкільна, 2,  с.Старі Кодаки Дніпровського району Дніпропетровської області </t>
  </si>
  <si>
    <t>Богданівська сільська територіальна громада</t>
  </si>
  <si>
    <t>Китайгородська сільська територіальна громада</t>
  </si>
  <si>
    <t>Межівська селищна  територіальна громада</t>
  </si>
  <si>
    <t>Могилівська сільська територіальна громада</t>
  </si>
  <si>
    <t>Петриківська селищна територіальна громада</t>
  </si>
  <si>
    <t>Покровська селищна  територіальна громада</t>
  </si>
  <si>
    <t>Томаківська селищна територіальна громада</t>
  </si>
  <si>
    <t>Чумаківська сільська територіальна громада</t>
  </si>
  <si>
    <t>2019-2021</t>
  </si>
  <si>
    <t>1517368</t>
  </si>
  <si>
    <t>7368</t>
  </si>
  <si>
    <t>Виконання інвестиційних проектів за рахунок субвенцій з інших бюджетів</t>
  </si>
  <si>
    <t>Слобожанська селищна територіальна громада</t>
  </si>
  <si>
    <t>Капітальний ремонт автомобільної дороги загального користування державного значення Р-51 Мерефа - Лозова - Павлоград на ділянці км 131+277 - км 140+227,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</si>
  <si>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140+227 - км 149+227,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</si>
  <si>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149+227 - км 155+927,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</si>
  <si>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155+927 - км 162+693,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</si>
  <si>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162+693 - км 166+377,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</si>
  <si>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147+419 - км 169+435,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</si>
  <si>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169+435 - км 190+293,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</si>
  <si>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195+368 - км 227+978,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</si>
  <si>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229+578 - км 255+534, Дніпропетровська область</t>
  </si>
  <si>
    <t>Капітальний ремонт автомобільної дороги загального користування державного значення Н-08  Бориспіль – Дніпро – Запоріжжя (через м. Кременчук) – Маріуполь на ділянці км 382+093 - км 394+780, Дніпропетровська область</t>
  </si>
  <si>
    <t>Капітальний ремонт автомобільної дороги державного значення Т-04-29 Станція Верхньодніпровськ - Верхівцеве - Божедарівка на ділянках км 0+000 - км 14+491, км 18+491 - км 37+636, Дніпропетровська область</t>
  </si>
  <si>
    <t>1217310</t>
  </si>
  <si>
    <t>7310</t>
  </si>
  <si>
    <t>Будівництво об'єктів житлово-комунального господарства</t>
  </si>
  <si>
    <t>Реконструкція водогону від м.Дніпро до м.Новомосковська Дніпропетровської області</t>
  </si>
  <si>
    <t>Будівництво міського парку по вул Центральна  м.Вільногірськ Дніпропетровської області (у т.ч. ПКД та експертиза)</t>
  </si>
  <si>
    <t>у тому числі за рішенням суду</t>
  </si>
  <si>
    <t>у тому числі проєктні роботи</t>
  </si>
  <si>
    <t xml:space="preserve">Реконструкція водогону від смт Гвардійське до смт Губиниха Новомосковського району Дніпропетровської області </t>
  </si>
  <si>
    <t>Дніпровський район</t>
  </si>
  <si>
    <t>Капітальний ремонт автомобільної дороги загального користування місцевого значення  С040432 Партизанське – Лобойківка км 0+000 – км 5+934 Дніпровського району Дніпропетровської області</t>
  </si>
  <si>
    <t>Капітальний ремонт автомобільної дороги загального користування місцевого значення С040426 Степове –Партизанське км 0+000 – км 1+500 Дніпровського району Дніпропетровської області</t>
  </si>
  <si>
    <t>Капітальний ремонт автомобільної дороги загального користування місцевого значення О041710 /Солоне - Лошкарівка/ - Широке - /Р-73/ км 0+000 - км 17 + 483 Солонянського району Дніпропетровської області</t>
  </si>
  <si>
    <t>Кам’янський район</t>
  </si>
  <si>
    <t>Капітальний ремонт автомобільної дороги загального користування місцевого значення О040307 /Н-08/ – Дніпровське км 0+000 – км 3+225 Верхньодніпровського району Дніпропетровської області</t>
  </si>
  <si>
    <t xml:space="preserve"> Капітальний ремонт автомобільної дороги загального користування місцевого значення О040305 Дмитрівка-/Т-04-15/ км 0+000 - км 10+020 Верхньодніпровського району Дніпропетровської області</t>
  </si>
  <si>
    <t>Капітальний ремонт автомобільної дороги загального користування місцевого значення С040610 Калинівка – Преображенка км 0+000 – км 4+610 Криничанського району Дніпропетровської області</t>
  </si>
  <si>
    <t xml:space="preserve">Капітальний ремонт автомобільної дороги загального користування місцевого значення  О041511 П’ятихатки – Апостолове – Зеленодольськ П’ятихатського району Дніпропетровської області </t>
  </si>
  <si>
    <t xml:space="preserve"> Капітальний ремонт автомобільної дороги загального користування місцевого значення С041510 /Березняки – Байдаківка – Лозуватка – Долинське/ – Червоний Яр км 0+000 – км 6+860 П’ятихатського району Дніпропетровської області</t>
  </si>
  <si>
    <t xml:space="preserve">Капітальний ремонт автомобільної дороги загального користування місцевого значення О041504 Красноіванівка – Саксагань – /М-04/ км 0+000 – км 12+510 П’ятихатського району Дніпропетровської області </t>
  </si>
  <si>
    <t>Новомосковський район</t>
  </si>
  <si>
    <t>Капітальний ремонт автомобільної дороги загального користування місцевого значення  О040410 Дніпро - Магдалинівка - Котовка Магдалинівського району Дніпропетровської області</t>
  </si>
  <si>
    <t xml:space="preserve"> Капітальний ремонт автомобільної дороги загального користування місцевого значення С040713 Богданівка – Мар’ївка км 0+000 – км 4+550 Магдалинівського району Дніпропетровської області</t>
  </si>
  <si>
    <t>Капітальний ремонт автомобільної дороги загального користування місцевого значення С041023 Губиниха – Мар’янівка км 0+000 –км 1+400 Новомосковського району Дніпропетровської області</t>
  </si>
  <si>
    <t>Капітальний ремонт автомобільної дороги загального користування місцевого значення С041014 Р-п «Поляна» - Знаменівка -/М-04/ км 0+000 – км 0+239, км 0+242 – км 0+953 Новомосковського району Дніпропетровської області</t>
  </si>
  <si>
    <t>Капітальний ремонт автомобільної дороги загального користування місцевого значення С041011 /М-18/ - ЛТО Хащеве км 0+000 - км 7+196 Новомосковського району Дніпропетровської області</t>
  </si>
  <si>
    <t>Нікопольський район</t>
  </si>
  <si>
    <t>Капітальний ремонт автомобільної дороги загального користування місцевого значення С041906 Шахта № 7 -/Т-04-20/км 1+997- км 9+175 Томаківського району Дніпропетровської області</t>
  </si>
  <si>
    <t xml:space="preserve"> Капітальний ремонт автомобільної дороги загального користування місцевого значення С041920 /Мирове-Високе- /Н-23//-Глухе - Новокиївка км 0+000-км 20+940 Томаківського району Дніпропетровської області</t>
  </si>
  <si>
    <t>1516080</t>
  </si>
  <si>
    <t>6080</t>
  </si>
  <si>
    <t>Реалізація державних та місцевих житлових програм</t>
  </si>
  <si>
    <t>1516083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</si>
  <si>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</si>
  <si>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</si>
  <si>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</si>
  <si>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малого групового будинку №1 за адресою:Дніпропетровська область, м.Кам'янське, бульвар Незалежності, в районі будинку 29</t>
  </si>
  <si>
    <t>Апостолівська міська територіальна громада</t>
  </si>
  <si>
    <t>Капітальний ремонт загальноосвітньої школи № 3 по вул. Визволення, 30 в м. Апостолове Дніпропетровської області (у т.ч.ПКД)</t>
  </si>
  <si>
    <t>2017-2021</t>
  </si>
  <si>
    <t xml:space="preserve">Реконструкція НВК №1 ім.Коцюбинського смт Васильківка Васильківського району Дніпропетровської області </t>
  </si>
  <si>
    <t xml:space="preserve">Капітальний ремонт Чаплинської опорної школи Васильківського району Дніпропетровської області </t>
  </si>
  <si>
    <t>Губиниська селищна територіальна громада</t>
  </si>
  <si>
    <t>Реконструкція 5-ти квартирного житлового будинку під дошкільний навчальний заклад в с. Вільне Новомосковського району Дніпропетровської області</t>
  </si>
  <si>
    <t>2016-2021</t>
  </si>
  <si>
    <t>Капітальний ремонт будівлі та елементів благоустрою території Комунального закладу освіти "Навчально-виховний комплекс № 33 "Маріїнська багатопрофільна гімназія – загальноосвітній навчальний заклад  І ступеня" Дніпровської міської ради по вул. Троїцькій, 1  у м. Дніпрі  (у т.ч.ПКД)</t>
  </si>
  <si>
    <t xml:space="preserve"> Іларіонівська селищна територіальна громада</t>
  </si>
  <si>
    <t xml:space="preserve">Будівництво ДНЗ по вул.Центральна, 10а, смт.Іларіонове Синельниківського р-ну </t>
  </si>
  <si>
    <t>Лихівська селищна територіальна громада</t>
  </si>
  <si>
    <t xml:space="preserve">Капітальний ремонт Лихівської середньої загальноосвітньої школи смт Лихівка П'ятихатського району Дніпропетровської області  (у т.ч.ПКД) </t>
  </si>
  <si>
    <t>Межівська селищна територіальна громада</t>
  </si>
  <si>
    <t>Капітальний ремонт РКЗО “Межівська СЗШ  № 1” (дві філії) вул. Учительська, 7, смт Межова Межівського району Дніпропетровської області (І черга)</t>
  </si>
  <si>
    <t>2018-2019</t>
  </si>
  <si>
    <t xml:space="preserve">Реконструкція КЗ “Волоська загальноосвітня школа I-III ступенів” за адресою: сел. Волоське, вул. Набережна, 42, Дніпровського району Дніпропетровської області   </t>
  </si>
  <si>
    <t xml:space="preserve">Реконструкція будівлі дошкільного закладу "Веснянка" по вул. Центральна , 31 д в с.Миколаївка - 1 Дніпропетровського району Дніпропетровської області. Коригування </t>
  </si>
  <si>
    <t>П’ятихатська міська територіальна громада</t>
  </si>
  <si>
    <t xml:space="preserve">Капітальний ремонт ДНЗ № 2 за адресою: Дніпропетровська обл., м. П'ятихатки, вул. Гагаріна, 200 </t>
  </si>
  <si>
    <t>Перещепинська міська територіальна громада</t>
  </si>
  <si>
    <t xml:space="preserve">Капітальний ремонт опорної школи № 1 по вул. Калинова, 5 в м. Перещепине, Новомосковського району, Дніпропетровської області </t>
  </si>
  <si>
    <t>Першотравневська сільська територіальна громада</t>
  </si>
  <si>
    <t xml:space="preserve">Капітальний ремонт дитячого садочка у селі Павлопілля Нікопольського району Дніпропетровської області  (у т.ч.ПКД) </t>
  </si>
  <si>
    <t>Покровська  селищна територіальна громада</t>
  </si>
  <si>
    <t xml:space="preserve"> Царичанська селищна територіальна громада</t>
  </si>
  <si>
    <t xml:space="preserve">Капітальний ремонт Царичанської загальноосвітньої школи І-ІІІ ступенів в смт Царичанка Дніпропетровської області по вул. Соборна, 40-а </t>
  </si>
  <si>
    <t>Миколаївська сільська територіальна громада</t>
  </si>
  <si>
    <t>Жовтоводська міська  територіальна громада</t>
  </si>
  <si>
    <t>Реконструкція будівлі акушерсько-гінекологічного корпусу. Приймально-діагностичне відділення за адресою: м. Жовті Води вул. Кропоткіна, 16</t>
  </si>
  <si>
    <t>Нікопольська  міська територіальна громада</t>
  </si>
  <si>
    <t>Реконструкція частини будівлі амбулаторії №1, 3  КЗ "Нікопольський центр первинної медико-санітарної допомоги" під дитяче стаціонарне та консультативно-діагностичне відділення за адресою:м.Нікополь, проспект Трубників, буд.47</t>
  </si>
  <si>
    <t>Реконструкція головного корпусу блок №2 (сходово-ліфтовий вузол) з переходом до блоку №6 КЗ ДОДКЛ по вул.Космічній,13 м.Дніпропетровськ (у т.ч.ПКД)</t>
  </si>
  <si>
    <t>1517323</t>
  </si>
  <si>
    <t>7323</t>
  </si>
  <si>
    <t>Будівництво установ та закладів соціальної сфери</t>
  </si>
  <si>
    <t>Могилівська  сільська територіальна громада</t>
  </si>
  <si>
    <t>2011-2021</t>
  </si>
  <si>
    <t xml:space="preserve">Могилівський пансіонат геріатрії. Реконструкція.  Посилення фундаментів. с.Могилів - 1 Царичанського району Дніпропетровської області (у т.ч.ПКД) </t>
  </si>
  <si>
    <t>Реконструкція стадіону, розташованого на території КПНЗ "Дитячо-юнацька спортивна школа №3" Криворізької міської ради по вул. Зарічній, 3 у м. Кривий Ріг Дніпропетровської області  (у т.ч.ПКД)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</si>
  <si>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т.ч.ПКД)</t>
  </si>
  <si>
    <t>Реконструкція стадіону зі спорудами, які знаходяться на його території, розташованого за адресою: м. Верхньодніпровськ, вул. Федоровського (у т.ч.ПКД)</t>
  </si>
  <si>
    <t>Верхньодніпровська міська територіальна громада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</si>
  <si>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 черга)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</si>
  <si>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(ІІ черга)</t>
  </si>
  <si>
    <t>Будівництво ДНЗ на 115 місць,  вул. І.Малки, м. Покров  (у т.ч.ПКД)</t>
  </si>
  <si>
    <t>Нікопольська міська  територіальна громада</t>
  </si>
  <si>
    <t>Реконструкція відділення екстреної медичної допомоги КНП “Міська клінічна лікарня № 9” Дніпровської міської ради за адресою: м. Дніпро, просп. Мануйлівський, 29  (у т.ч.ПКД)</t>
  </si>
  <si>
    <t>Реконструкція відділення екстреної медичної допомоги КЗ “Дніпропетровська обласна клінічна лікарня ім. І. І. Мечникова” за адресою: м. Дніпро, пл. Соборна, 14  (у т.ч.ПКД)</t>
  </si>
  <si>
    <t>Реконструкція відділення екстреної медичної допомоги КНП “Міська клінічна лікарня № 4” Дніпровської міської ради за адресою: м. Дніпро, вул. Ближня, 31  (у т.ч.ПКД)</t>
  </si>
  <si>
    <t>Реконструкція відділення екстреної медичної допомоги КНП Кам’янської міської ради “Міська лікарня № 9” за адресою: м. Кам’янське, просп. Аношкіна, 72  (у т.ч.ПКД)</t>
  </si>
  <si>
    <t>Реконструкція відділення екстреної медичної допомоги КНП Кам’янської міської ради “Міська лікарня швидкої медичної допомоги” за адресою: м. Кам’янське, вул. Вячеслава Чорновола, 79А (у т.ч.ПКД)</t>
  </si>
  <si>
    <t>Реконструкція відділення екстреної медичної допомоги КНП “Криворізька міська лікарня № 7” Криворізької міської ради за адресою: м. Кривий Ріг, вул. Маршака, 1а  (у т.ч.ПКД)</t>
  </si>
  <si>
    <t>Реконструкція відділення екстреної медичної допомоги КП “Криворізька міська клінічна лікарня № 2” Криворізької міської ради за адресою: м. Кривий Ріг, майд. 30-річчя Перемоги, 2  (у т.ч.ПКД)</t>
  </si>
  <si>
    <t>Реконструкція відділення екстреної медичної допомоги КП “Нікопольська міська лікарня № 4 Нікопольської міської ради” за адресою: м. Нікополь, просп. Трубників, 50  (у т.ч.ПКД)</t>
  </si>
  <si>
    <t>Реконструкція відділення екстреної медичної допомоги КП “Новомосковська центральна районна лікарня” Дніпропетровської обласної ради” за адресою: м. Новомосковськ, вул. Гетьманська, 238  (у т.ч.ПКД)</t>
  </si>
  <si>
    <t>Реконструкція відділення екстреної медичної допомоги КНП “Першотравенська міська лікарня” Першотравенської міської ради за адресою: м. Першотравенськ, вул. Шахтарської Слави  (у т.ч.ПКД)</t>
  </si>
  <si>
    <t>Реконструкція відділення екстреної медичної допомоги КП “Центральна міська лікарня Покровської міської ради Дніпропетровської області” за адресою: м. Покров, вул. Медична, 19  (у т.ч.ПКД)</t>
  </si>
  <si>
    <t>Капітальний ремонт автомобільної дороги загального користування місцевого значення О041802 Девладове – Веселе Поле км 0+000 – км 6+050 Софіївського району Дніпропетровської області</t>
  </si>
  <si>
    <t>Капітальний ремонт автомобільної дороги загального користування місцевого значення С042126 Олександрія-Тихий Став км 0+000 – км 6+180 Широківського району Дніпропетровської області</t>
  </si>
  <si>
    <t>Глеюватська сільська територіальна громада</t>
  </si>
  <si>
    <t>Девладівська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</si>
  <si>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Іванівка,вул. Центральна, 64 </t>
  </si>
  <si>
    <t>Першотравневська сільська  територіальна громада</t>
  </si>
  <si>
    <t xml:space="preserve">Будівництво амбулаторії на 1-2 лікаря з житлом за адресою: Дніпропетровська область, Нікопольський район , с. Чистопіль,  вул. Шевченка,1 а </t>
  </si>
  <si>
    <t>Будівництво амбулаторії на 3-4 лікаря без житла за адресою: Дніпропетровська область, Томаківський район, смт Томаківка, вул.Шосейна,11 (у т.ч. ПКД)</t>
  </si>
  <si>
    <t>Слов'янська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</si>
  <si>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Слов'янка, вул. Богуна,8 </t>
  </si>
  <si>
    <t>Софіївська селищна територіальна громада</t>
  </si>
  <si>
    <t>1000000</t>
  </si>
  <si>
    <t>1010000</t>
  </si>
  <si>
    <t>Управління культури, туризму, національностей і релігій Дніпропетровської обласної державної адміністрації</t>
  </si>
  <si>
    <t>Капітальний ремонт приміщень Діорами (зали №7) за адресою: просп. Дмитра Яворницького, 16-А, м. Дніпро (Коригування)</t>
  </si>
  <si>
    <t xml:space="preserve">Капітальний  ремонт комплексної системи протипожежного захисту в будівлі комунального закладу культури "Дніпровський академічний український музично-драматичний театр  ім. Т. Г. Шевченка" Дніпропетровської обласної ради", за адресою: м. Дніпро, вул. Воскресенська, буд 5 </t>
  </si>
  <si>
    <t>2021-2023</t>
  </si>
  <si>
    <t>1017340</t>
  </si>
  <si>
    <t>7340</t>
  </si>
  <si>
    <t>Проектування, реставрація та охорона пам'яток архітектури</t>
  </si>
  <si>
    <t>Розробка проектно-кошторисної документації "Реставрація фасадів пам’ятки архітектури місцевого значення охор. №75 – будівлі КЗК "Дніпропетровський національний історичний музей ім. Д.І.Яворницького" ДОР" за адресою: просп. Д.Яворницького, 18, у м. Дніпро"</t>
  </si>
  <si>
    <t>0800000</t>
  </si>
  <si>
    <t>0810000</t>
  </si>
  <si>
    <t>Департамент соціального захисту населення Дніпропетровської обласної державної адміністрації</t>
  </si>
  <si>
    <t>0817323</t>
  </si>
  <si>
    <t xml:space="preserve">Реконструкція ганку з встановленням пандусу в будівлі житлового корпусу КЗ "Вищетарасівський ПНІ"ДОР" вул. Шкільна,  23, с. Вищетарасівка, Томаківський район, Дніпропетровська область </t>
  </si>
  <si>
    <t>2020-2022</t>
  </si>
  <si>
    <t>Реконструкція житлового корпусу №1 КЗ "Зеленопільський психоневрологічний інтернат" ДОР" за адресою : с. Зелене Поле  Криворізького району, вул. Південна, 46А. Коригування</t>
  </si>
  <si>
    <t>2021-2022</t>
  </si>
  <si>
    <t>у тому числі коригування проектно-кошторисної документації</t>
  </si>
  <si>
    <t>Капітальний ремонт пральні та харчоблоку Комунального закладу "Криворізький дитячий будинок-інтернат "ДОР", розташованого за адресою: 50008 Дніпропетровська обл., м. Кривий Ріг, вул. В. Великого, 42А. Коригування</t>
  </si>
  <si>
    <t>2017-2022</t>
  </si>
  <si>
    <t>Реконструкція котельні з переводом на альтернативне паливо, розташованої за адресою Дніпропетровська обл. Верхньодніпровський р-н м. Верхівцеве, вул. Залізнична, 1А (коригування)</t>
  </si>
  <si>
    <t xml:space="preserve">2018-2021 </t>
  </si>
  <si>
    <t>0600000</t>
  </si>
  <si>
    <t>Департамент освіти і науки Дніпропетровської обласної державної адміністрації</t>
  </si>
  <si>
    <t>0610000</t>
  </si>
  <si>
    <t>0617321</t>
  </si>
  <si>
    <t xml:space="preserve">Будівництво освітніх установ та закладів </t>
  </si>
  <si>
    <t>Капітальний ремонт майстерень КЗО  „Багатопрофільний навчально-реабілітаційний центр  „Сузір′я” ДОР” за адресою: вул. Тухачевського, 9, м.Кривий Ріг. Коригування</t>
  </si>
  <si>
    <t>2015 – 2021</t>
  </si>
  <si>
    <t>2021</t>
  </si>
  <si>
    <t xml:space="preserve">Капітальний ремонт внутрішнього протипожежного водогону по об'єкту КЗО  „Криворізький багатопрофільний навчально-реабілітаційний центр  „Перлина” Дніпропетровської обласної ради за адресою: вул. Староінгулецька, 22, м. Кривий Ріг Дніпропетровської області                                         </t>
  </si>
  <si>
    <t>2018 – 2021</t>
  </si>
  <si>
    <t>Капітальний ремонт. Встановлення системи блискавкозахисту від прямого ураження блискавки в навчальному корпусі № 1 КЗО „Загальноосвітня санаторна школа-інтернат №3” ДОР” за адресою: м. Дніпро, вул. Прапорна, буд. 25</t>
  </si>
  <si>
    <t>2020 – 2021</t>
  </si>
  <si>
    <t>Капітальний ремонт. Встановлення системи блискавкозахисту від прямого ураження блискавки в навчальному корпусі №2 КЗО „Загальноосвітня санаторна школа-інтернат №3” ДОР” за адресою: м. Дніпро, вул. Прапорна, буд. 25</t>
  </si>
  <si>
    <t>Капітальний ремонт. Встановлення системи блискавкозахисту від прямого ураження блискавки в господарчому корпусі КЗО „Загальноосвітня санаторна школа-інтернат №3” ДОР” за адресою: м. Дніпро, вул. Прапорна, буд. 25</t>
  </si>
  <si>
    <t>Капітальний ремонт спальних кімнат 3 поверху спального корпусу КЗО „Ліцей „Синергія” ДОР” за адресою: м. Дніпро, вул. Прапорна, буд. 25</t>
  </si>
  <si>
    <t>2016 – 2021</t>
  </si>
  <si>
    <t>Капітальний ремонт зовнішніх мереж водопостачання та теплопостачання КЗО „Нікопольська загальноосвітня санаторна школа-інтернат І-ІІІ ступенів „Гармонія” Дніпропетровської обласної ради” за адресою: Дніпропетровська область, м. Нікополь, вул. Бориса Мозолевського, 30. Коригування 2020 р.</t>
  </si>
  <si>
    <t>Капітальний ремонт приміщень для маломобільних груп вихованців в реабілітаційному відділенні спального корпусу КЗО  „Багатопрофільний навчально-реабілітаційний центр № 6” ДОР” за адресою: 49127, м. Дніпро, вул. 20-річчя Перемоги, 30</t>
  </si>
  <si>
    <t>Капітальний ремонт службових приміщень „Прибудови” КЗО „Криворізький ліцей-інтернат з посиленою військово-фізичною підготовкою” ДОР”, розташованого за адресою: вул. Ярослава Мудрого, буд. 81, м. Кривий Ріг, Дніпропетровська обл.</t>
  </si>
  <si>
    <t>Капітальний ремонт фасаду з утепленням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</si>
  <si>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2019 – 2021</t>
  </si>
  <si>
    <t>Капітальний ремонт мережі внутрішнього пожежогасіння, автоматичної пожежної сигналізації, захисту від блискавки будівлі  КСНЗСП  „ДВУФК” ДОР” по вул. Гладкова, 39 у м. Дніпро. Коригування</t>
  </si>
  <si>
    <t>Капітальний ремонт будівлі „літ.А-3” КОМУНАЛЬНОГО ЗАКЛАДУ ВИЩОЇ ОСВІТИ „ДНІПРОВСЬКА АКАДЕМІЯ НЕПЕРЕРВНОЇ ОСВІТИ” ДНІПРОПЕТРОВСЬКОЇ ОБЛАСНОЇ РАДИ” за адресою: м. Дніпро, вул.Володимира Антоновича, 70</t>
  </si>
  <si>
    <t>Отримання сертифікату відповідності закінченого будівництвом об’єкту: Капітальний ремонт приміщень 5 та 6 поверхів гуртожитку КЗВО „ДАНО” ДОР” за адресою: м. Дніпро, вул. Володимира Антоновича, 70. Коригування.</t>
  </si>
  <si>
    <t>2017 – 2021</t>
  </si>
  <si>
    <t>Капітальний ремонт покрівлі учбового корпусу„ за адресою: м. Кривий Ріг, вул. Кропивницького, 21а</t>
  </si>
  <si>
    <t>0617320</t>
  </si>
  <si>
    <t>0817320</t>
  </si>
  <si>
    <t>1017320</t>
  </si>
  <si>
    <t>Реконструкція насосної станції №3 ДМП ВКГ "Дніпро-Західний Донбас"</t>
  </si>
  <si>
    <t xml:space="preserve">Реконструкція водоводів №2, №3 комунального підприємства Дніпропетровської обласної ради "Аульський водовід", ПК-325 </t>
  </si>
  <si>
    <t>Вільногірська міська територіальна громада</t>
  </si>
  <si>
    <t>Жовтоводська міська територіальна громада</t>
  </si>
  <si>
    <t xml:space="preserve">Капітальний ремонт елементів благоустрою по вул. Хмельницького з відновленням дорожнього покриття від вул. Горького до вул. Маяковського м. Жовті Води Дніпропетровської області </t>
  </si>
  <si>
    <t>Реконструкція скверу ім. Т.Г.Шевченко в м. Марганець Дніпропетровської області. Коригування</t>
  </si>
  <si>
    <t>Павлоградська міська територіальна громада</t>
  </si>
  <si>
    <t>Реконструкція бульвару Козацької Слави в  м. Павлоград</t>
  </si>
  <si>
    <t xml:space="preserve">Реконструкція парку Гірників по вул. І.Малки в м.Покров Дніпропетровської області </t>
  </si>
  <si>
    <t>Синельниківська міська територіальна громада</t>
  </si>
  <si>
    <t>Благоустрій території паркової зони в районі вул. Миру в м. Синельникове Дніпропетровської області – капітальний ремонт</t>
  </si>
  <si>
    <t xml:space="preserve">Реконструкція системи водопостачання с.Майорка Дніпропетровського району </t>
  </si>
  <si>
    <t>2017-2020</t>
  </si>
  <si>
    <t>Благоустрій території паркової зони в смт Покровське Покровського району Дніпропетровської області – капітальний ремонт</t>
  </si>
  <si>
    <t>Капітальний ремонт бульвару Шевченка в смт Софіївка Софіївського району Дніпропетровської області</t>
  </si>
  <si>
    <t>Реконструкція центральної площі та паркової зони в смт Царичанка Царичанського району Дніпропетровської області</t>
  </si>
  <si>
    <t>Нове будівництво системи водопостачання для  с. Борисівка та с. Дмитрівка Нікопольського району Дніпропетровської області</t>
  </si>
  <si>
    <t xml:space="preserve">1217360 </t>
  </si>
  <si>
    <t>1217363</t>
  </si>
  <si>
    <t>7363</t>
  </si>
  <si>
    <t>Виконання інвестиційних проектів в рамках здійснення заходів щодо соціально-економічного розвитку окремих територій</t>
  </si>
  <si>
    <t>Капітальний ремонт напірного каналізаційного колектору від КНС  в с. Олександрівка Дніпропетровського району</t>
  </si>
  <si>
    <t>Нове будівництво автодороги від мкр-ну Сонячний до вул. Спаської у м. Кривий Ріг Дніпропетровської області</t>
  </si>
  <si>
    <t xml:space="preserve">Капітальний ремонт дороги на проспекті 200-річчя Кривого Рогу від площі 30-річчя Перемоги до вул. Спаської в Саксаганському районі м. Кривий Ріг Дніпропетровської області </t>
  </si>
  <si>
    <t>Криворізький район</t>
  </si>
  <si>
    <t>Капітальний ремонт автомобільної дороги загального користування місцевого значення С040518 Новопетрівка - Новоганнівка - Лозуватка  у Криворізькому районі Дніпропетровської області</t>
  </si>
  <si>
    <t>Капітальний ремонт автомобільної дороги загального користування місцевого значення О041803 Братське - Софіївка - /Н-11/ у Софіївському районі Дніпропетровської області</t>
  </si>
  <si>
    <t>Капітальний ремонт мосту на км 5+511 автомобільної дороги загального користування місцевого значення С040708 Вишневе – /Т-04-10/  Магдалинівського району Дніпропетровської області</t>
  </si>
  <si>
    <t>Капітальний ремонт автомобільної дороги загального користування місцевого значення С041030 Піщанка - Новоселівка - Соколове Новомосковського району Дніпропетровської області</t>
  </si>
  <si>
    <t>Капітальний ремонт мосту С041917 Мирове – Топила – Весела Федорівка на км 0+976 Нікопольського району Дніпропетровської області</t>
  </si>
  <si>
    <t>Капітальний ремонт мосту С040915 Миронівка – Шолохове на км 2+868 Нікопольського району Дніпропетровської області</t>
  </si>
  <si>
    <t>Павлоградский район</t>
  </si>
  <si>
    <t>Капітальний ремонт мосту на км 15+013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</si>
  <si>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мосту на км 16+000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</si>
  <si>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шляхопроводу на ділянці км 3+529 автомобільної дороги загального користування місцевого значення О041706/Н-08/ – Микільське-на-Дніпрі Солонянського району Дніпропетровської області</t>
  </si>
  <si>
    <t>Синельниківський район</t>
  </si>
  <si>
    <t>Капітальний ремонт дорожнього покриття проїжджої частини по вул. Шкільна в м. Першотравенськ Дніпропетровської області</t>
  </si>
  <si>
    <t>Капітальний ремонт автомобільної дороги загального користування місцевого значення О041301 Петропавлівка - Роздори у Петропавлівському районі Дніпропетровської області</t>
  </si>
  <si>
    <t>1217640</t>
  </si>
  <si>
    <t>7640</t>
  </si>
  <si>
    <t>0470</t>
  </si>
  <si>
    <t>Заходи з енергозбереження</t>
  </si>
  <si>
    <t>Комплексна термомодернізація будівлі КЗ "Дніпропетровська міська дитяча клінічна лікарня № 1 - Дніпропетровської обласної ради" у м. Дніпро ‒ реконструкція ( у т. ч. ПКД та експертиза)</t>
  </si>
  <si>
    <t>Капітальний ремонт будівлі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</si>
  <si>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Реконструкція комунального закладу "Середня загальноосвітня школа №20 ім. О.І. Стовби" Кам'янської міської ради за адресою: вул. Стовби, 2, м. Кам'янське ( І черга) ( у т.ч. ПКД)</t>
  </si>
  <si>
    <t xml:space="preserve">Реконструкція стадіону ЗОШ № 7, м. Марганець, вул. Долгова, 1  ( у т.ч. ПКД) </t>
  </si>
  <si>
    <t xml:space="preserve">Будівництво КДНЗ (ясел-садка) "Світанок" за адресою: м. Нікополь, перехрестя вул. Першотравнева та вул. 8 Березня ( у т.ч. ПКД) </t>
  </si>
  <si>
    <t>Реконструкція стадіону НВК №1 по вул. Центральній, 35, м. Покров ( у т.ч. ПКД)</t>
  </si>
  <si>
    <t>Реконструкція стадіону загальноосвітньої школи І – ІІІ ступенів № 1 по вул. Б.Хмельницького, 106 в м. Апостолове Дніпропетровської області ( у т.ч. ПКД)</t>
  </si>
  <si>
    <t>Божедарівська селищна територіальна громада</t>
  </si>
  <si>
    <t>Капітальний ремонт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 у т.ч. ПКД)</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</si>
  <si>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 ( у т.ч. ПКД)</t>
  </si>
  <si>
    <t>Реконструкція стадіону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(у  т. ч. ПКД)</t>
  </si>
  <si>
    <t>Реконструкція стадіону НВК №1 ім.Коцюбинського смт Васильківка Васильківського району Дніпропетровської області (у т.ч. ПКД)</t>
  </si>
  <si>
    <t>Верхівцевська міська територіальна громада</t>
  </si>
  <si>
    <t>Технічне переоснащення котельні КЗ "Верхівцевська СЗШ № 2 І-ІІІ ст." за адресою: вул. Зелена,3, м. Верхівцево Верхньодніпровського району Дніпропетровської області ( у т.ч. ПКД)</t>
  </si>
  <si>
    <t>Карпівська сільська територіальна громада</t>
  </si>
  <si>
    <t>Реконструкція стадіону опорної КЗ “Карпівська середня загальноосвітня школа І – ІІІ ступенів” по вул. Молодіжна, 52 в с. Карпівка Широківського району  Дніпропетровської області ( у т.ч. ПКД)</t>
  </si>
  <si>
    <t>Капітальний ремонт покрівлі КЗ "Лихівський опорний заклад загальної середньої освіти I-III ступенів Лихівської селищної ради" за адресою: вул. Миру, 8 у смт. Лихівка, П'ятихатського району, Дніпропетровської області</t>
  </si>
  <si>
    <t>Лозуватівська сільська територіальна громада</t>
  </si>
  <si>
    <t>Реконструкція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</si>
  <si>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Реконструкція стадіону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</si>
  <si>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Нове будівництво корпусу школи Єлизаветівського закладу  загальної середньої освіти Петриківської селищної ради за адресою: Дніпропетровська область, Дніпровський район, с. Єлизаветівка, вулиця Центральна площа, в районі будинку 3 ( у т.ч. ПКД)</t>
  </si>
  <si>
    <t>2015-2021</t>
  </si>
  <si>
    <t>Реконструкція стадіону КЗ освіти  "НВК "ЗОШ І-ІІІ ступенів №1- Покровський ліцей", смт Покровське, Покровського району Дніпропетровської області ( у т.ч. ПКД)</t>
  </si>
  <si>
    <t>Сурсько-Литовська сільська територіальна громада</t>
  </si>
</sst>
</file>

<file path=xl/styles.xml><?xml version="1.0" encoding="utf-8"?>
<styleSheet xmlns="http://schemas.openxmlformats.org/spreadsheetml/2006/main">
  <numFmts count="3">
    <numFmt numFmtId="164" formatCode="#,##0.0"/>
    <numFmt numFmtId="165" formatCode="0.0"/>
    <numFmt numFmtId="166" formatCode="#,##0.000"/>
  </numFmts>
  <fonts count="51">
    <font>
      <sz val="10"/>
      <name val="Times New Roman"/>
      <charset val="204"/>
    </font>
    <font>
      <sz val="11"/>
      <color indexed="8"/>
      <name val="Calibri"/>
      <family val="2"/>
      <charset val="204"/>
    </font>
    <font>
      <sz val="10"/>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0"/>
      <color indexed="8"/>
      <name val="Arial"/>
      <family val="2"/>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1"/>
      <name val="Times New Roman"/>
      <family val="1"/>
      <charset val="204"/>
    </font>
    <font>
      <b/>
      <sz val="11"/>
      <name val="Times New Roman"/>
      <family val="1"/>
      <charset val="204"/>
    </font>
    <font>
      <i/>
      <sz val="11"/>
      <name val="Times New Roman"/>
      <family val="1"/>
      <charset val="204"/>
    </font>
    <font>
      <sz val="12"/>
      <name val="Times New Roman"/>
      <family val="1"/>
      <charset val="204"/>
    </font>
    <font>
      <sz val="14"/>
      <name val="Times New Roman"/>
      <family val="1"/>
      <charset val="204"/>
    </font>
    <font>
      <sz val="9"/>
      <name val="Times New Roman"/>
      <family val="1"/>
      <charset val="204"/>
    </font>
    <font>
      <b/>
      <u/>
      <sz val="11"/>
      <name val="Times New Roman"/>
      <family val="1"/>
      <charset val="204"/>
    </font>
    <font>
      <b/>
      <u/>
      <sz val="10"/>
      <name val="Times New Roman"/>
      <family val="1"/>
      <charset val="204"/>
    </font>
    <font>
      <u/>
      <sz val="11"/>
      <name val="Times New Roman"/>
      <family val="1"/>
      <charset val="204"/>
    </font>
    <font>
      <u/>
      <sz val="10"/>
      <name val="Times New Roman"/>
      <family val="1"/>
      <charset val="204"/>
    </font>
    <font>
      <b/>
      <sz val="10"/>
      <name val="Times New Roman"/>
      <family val="1"/>
      <charset val="204"/>
    </font>
    <font>
      <sz val="12"/>
      <name val="Times New Roman"/>
      <family val="1"/>
    </font>
    <font>
      <sz val="12"/>
      <name val="Arial Cyr"/>
      <charset val="204"/>
    </font>
    <font>
      <b/>
      <sz val="18"/>
      <name val="Times New Roman"/>
      <family val="1"/>
      <charset val="204"/>
    </font>
    <font>
      <b/>
      <sz val="16"/>
      <name val="Times New Roman"/>
      <family val="1"/>
      <charset val="204"/>
    </font>
    <font>
      <b/>
      <sz val="12"/>
      <name val="Times New Roman"/>
      <family val="1"/>
      <charset val="204"/>
    </font>
    <font>
      <u/>
      <sz val="12"/>
      <name val="Times New Roman"/>
      <family val="1"/>
      <charset val="204"/>
    </font>
    <font>
      <b/>
      <i/>
      <sz val="11"/>
      <name val="Times New Roman"/>
      <family val="1"/>
      <charset val="204"/>
    </font>
    <font>
      <sz val="11"/>
      <color indexed="8"/>
      <name val="Times New Roman"/>
      <family val="1"/>
      <charset val="204"/>
    </font>
    <font>
      <b/>
      <sz val="11"/>
      <color indexed="8"/>
      <name val="Times New Roman"/>
      <family val="1"/>
      <charset val="204"/>
    </font>
    <font>
      <i/>
      <sz val="11"/>
      <color indexed="62"/>
      <name val="Times New Roman"/>
      <family val="1"/>
      <charset val="204"/>
    </font>
    <font>
      <sz val="10"/>
      <color indexed="8"/>
      <name val="Times New Roman"/>
      <family val="1"/>
      <charset val="204"/>
    </font>
    <font>
      <sz val="11"/>
      <color indexed="8"/>
      <name val="Times New Roman"/>
      <family val="1"/>
      <charset val="204"/>
    </font>
    <font>
      <sz val="11"/>
      <color indexed="10"/>
      <name val="Times New Roman"/>
      <family val="1"/>
      <charset val="204"/>
    </font>
    <font>
      <vertAlign val="superscript"/>
      <sz val="11"/>
      <name val="Times New Roman"/>
      <family val="1"/>
      <charset val="204"/>
    </font>
    <font>
      <u/>
      <sz val="10"/>
      <color indexed="8"/>
      <name val="Times New Roman"/>
      <family val="1"/>
      <charset val="204"/>
    </font>
    <font>
      <u/>
      <sz val="11"/>
      <color indexed="8"/>
      <name val="Times New Roman"/>
      <family val="1"/>
      <charset val="204"/>
    </font>
    <font>
      <b/>
      <u/>
      <sz val="10"/>
      <color indexed="8"/>
      <name val="Times New Roman"/>
      <family val="1"/>
      <charset val="204"/>
    </font>
    <font>
      <b/>
      <u/>
      <sz val="10"/>
      <color indexed="10"/>
      <name val="Times New Roman"/>
      <family val="1"/>
      <charset val="204"/>
    </font>
    <font>
      <b/>
      <sz val="11"/>
      <color indexed="8"/>
      <name val="Times New Roman"/>
      <family val="1"/>
      <charset val="204"/>
    </font>
    <font>
      <sz val="10"/>
      <color indexed="1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90">
    <xf numFmtId="0" fontId="0" fillId="0" borderId="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2"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5" fillId="20" borderId="1" applyNumberFormat="0" applyAlignment="0" applyProtection="0"/>
    <xf numFmtId="0" fontId="4" fillId="21" borderId="2" applyNumberFormat="0" applyAlignment="0" applyProtection="0"/>
    <xf numFmtId="0" fontId="9" fillId="21" borderId="1" applyNumberFormat="0" applyAlignment="0" applyProtection="0"/>
    <xf numFmtId="0" fontId="19" fillId="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8" fillId="0" borderId="3" applyNumberFormat="0" applyFill="0" applyAlignment="0" applyProtection="0"/>
    <xf numFmtId="0" fontId="6" fillId="0" borderId="4" applyNumberFormat="0" applyFill="0" applyAlignment="0" applyProtection="0"/>
    <xf numFmtId="0" fontId="16" fillId="22" borderId="5" applyNumberFormat="0" applyAlignment="0" applyProtection="0"/>
    <xf numFmtId="0" fontId="17" fillId="0" borderId="0" applyNumberFormat="0" applyFill="0" applyBorder="0" applyAlignment="0" applyProtection="0"/>
    <xf numFmtId="0" fontId="10" fillId="20" borderId="0" applyNumberFormat="0" applyBorder="0" applyAlignment="0" applyProtection="0"/>
    <xf numFmtId="0" fontId="12" fillId="0" borderId="0"/>
    <xf numFmtId="0" fontId="2" fillId="0" borderId="0"/>
    <xf numFmtId="0" fontId="11" fillId="0" borderId="0"/>
    <xf numFmtId="0" fontId="3" fillId="3" borderId="0" applyNumberFormat="0" applyBorder="0" applyAlignment="0" applyProtection="0"/>
    <xf numFmtId="0" fontId="5" fillId="0" borderId="0" applyNumberFormat="0" applyFill="0" applyBorder="0" applyAlignment="0" applyProtection="0"/>
    <xf numFmtId="0" fontId="8" fillId="23" borderId="6" applyNumberFormat="0" applyFont="0" applyAlignment="0" applyProtection="0"/>
    <xf numFmtId="0" fontId="1" fillId="23" borderId="6" applyNumberFormat="0" applyFont="0" applyAlignment="0" applyProtection="0"/>
    <xf numFmtId="0" fontId="2" fillId="23" borderId="6" applyNumberFormat="0" applyFont="0" applyAlignment="0" applyProtection="0"/>
    <xf numFmtId="0" fontId="11" fillId="0" borderId="0"/>
    <xf numFmtId="0" fontId="18" fillId="0" borderId="0" applyNumberFormat="0" applyFill="0" applyBorder="0" applyAlignment="0" applyProtection="0"/>
  </cellStyleXfs>
  <cellXfs count="195">
    <xf numFmtId="0" fontId="0" fillId="0" borderId="0" xfId="0"/>
    <xf numFmtId="0" fontId="23" fillId="0" borderId="0" xfId="0" applyNumberFormat="1" applyFont="1" applyFill="1" applyAlignment="1" applyProtection="1">
      <alignment horizontal="center" vertical="top"/>
    </xf>
    <xf numFmtId="0" fontId="23" fillId="0" borderId="0" xfId="0" applyNumberFormat="1" applyFont="1" applyFill="1" applyAlignment="1" applyProtection="1">
      <alignment vertical="top"/>
    </xf>
    <xf numFmtId="49" fontId="23" fillId="0" borderId="0" xfId="0" applyNumberFormat="1" applyFont="1" applyFill="1" applyAlignment="1" applyProtection="1">
      <alignment horizontal="center" vertical="center"/>
    </xf>
    <xf numFmtId="0" fontId="23" fillId="0" borderId="0" xfId="0" applyFont="1" applyFill="1"/>
    <xf numFmtId="3" fontId="23" fillId="0" borderId="0" xfId="0" applyNumberFormat="1" applyFont="1" applyFill="1" applyAlignment="1" applyProtection="1">
      <alignment vertical="top"/>
    </xf>
    <xf numFmtId="0" fontId="2" fillId="0" borderId="0" xfId="0" applyFont="1" applyFill="1"/>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49" fontId="2" fillId="0" borderId="0" xfId="0" applyNumberFormat="1" applyFont="1" applyFill="1" applyAlignment="1" applyProtection="1">
      <alignment horizontal="center" vertical="center"/>
    </xf>
    <xf numFmtId="164" fontId="2" fillId="0" borderId="0" xfId="0" applyNumberFormat="1" applyFont="1" applyFill="1" applyBorder="1" applyAlignment="1" applyProtection="1">
      <alignment horizontal="right" vertical="center"/>
    </xf>
    <xf numFmtId="164" fontId="32" fillId="0" borderId="0" xfId="82" applyNumberFormat="1" applyFont="1" applyFill="1" applyAlignment="1">
      <alignment horizontal="right" vertical="center"/>
    </xf>
    <xf numFmtId="49" fontId="31" fillId="0" borderId="0" xfId="82" applyNumberFormat="1" applyFont="1" applyFill="1" applyAlignment="1">
      <alignment horizontal="center" vertical="center"/>
    </xf>
    <xf numFmtId="3" fontId="23" fillId="0" borderId="0" xfId="82" applyNumberFormat="1" applyFont="1" applyFill="1" applyAlignment="1">
      <alignment horizontal="right" vertical="center"/>
    </xf>
    <xf numFmtId="4" fontId="32" fillId="0" borderId="0" xfId="82" applyNumberFormat="1" applyFont="1" applyFill="1" applyBorder="1" applyAlignment="1">
      <alignment horizontal="right" vertical="center"/>
    </xf>
    <xf numFmtId="164" fontId="32" fillId="0" borderId="0" xfId="82" applyNumberFormat="1" applyFont="1" applyFill="1" applyBorder="1" applyAlignment="1">
      <alignment horizontal="right" vertical="center"/>
    </xf>
    <xf numFmtId="3" fontId="2" fillId="0" borderId="0" xfId="0" applyNumberFormat="1" applyFont="1" applyFill="1" applyAlignment="1" applyProtection="1">
      <alignment horizontal="right" vertical="center"/>
    </xf>
    <xf numFmtId="4" fontId="2" fillId="0" borderId="0" xfId="0" applyNumberFormat="1" applyFont="1" applyFill="1" applyBorder="1" applyAlignment="1" applyProtection="1">
      <alignment horizontal="right" vertical="center"/>
    </xf>
    <xf numFmtId="4" fontId="2" fillId="0" borderId="0" xfId="0" applyNumberFormat="1" applyFont="1" applyFill="1" applyAlignment="1" applyProtection="1">
      <alignment horizontal="right" vertical="center"/>
    </xf>
    <xf numFmtId="164" fontId="2" fillId="0" borderId="0" xfId="0" applyNumberFormat="1" applyFont="1" applyFill="1" applyAlignment="1" applyProtection="1">
      <alignment horizontal="right" vertical="center"/>
    </xf>
    <xf numFmtId="0"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right" vertical="center" wrapText="1"/>
    </xf>
    <xf numFmtId="164" fontId="2" fillId="0" borderId="0" xfId="0" applyNumberFormat="1" applyFont="1" applyFill="1" applyBorder="1" applyAlignment="1" applyProtection="1">
      <alignment horizontal="right" vertical="center" wrapText="1"/>
    </xf>
    <xf numFmtId="0" fontId="2" fillId="0" borderId="0" xfId="0" applyFont="1" applyFill="1" applyAlignment="1">
      <alignment horizontal="center"/>
    </xf>
    <xf numFmtId="0" fontId="2" fillId="0" borderId="0" xfId="0" applyFont="1" applyFill="1" applyAlignment="1">
      <alignment horizontal="right"/>
    </xf>
    <xf numFmtId="4" fontId="2" fillId="0" borderId="0" xfId="0" applyNumberFormat="1" applyFont="1" applyFill="1" applyAlignment="1">
      <alignment horizontal="right"/>
    </xf>
    <xf numFmtId="164" fontId="2" fillId="0" borderId="0" xfId="0" applyNumberFormat="1" applyFont="1" applyFill="1" applyAlignment="1">
      <alignment horizontal="right"/>
    </xf>
    <xf numFmtId="0" fontId="2" fillId="0" borderId="0" xfId="0" applyFont="1" applyFill="1" applyBorder="1" applyAlignment="1">
      <alignment horizontal="center"/>
    </xf>
    <xf numFmtId="49" fontId="2" fillId="0" borderId="0" xfId="0" applyNumberFormat="1" applyFont="1" applyFill="1" applyBorder="1" applyAlignment="1">
      <alignment horizontal="center" vertical="center"/>
    </xf>
    <xf numFmtId="3" fontId="24" fillId="0" borderId="0" xfId="0" applyNumberFormat="1" applyFont="1" applyFill="1" applyBorder="1" applyAlignment="1" applyProtection="1">
      <alignment horizontal="right" vertical="center"/>
    </xf>
    <xf numFmtId="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33" fillId="0" borderId="0" xfId="0" applyNumberFormat="1" applyFont="1" applyFill="1" applyBorder="1" applyAlignment="1" applyProtection="1">
      <alignment vertical="center" wrapText="1"/>
    </xf>
    <xf numFmtId="0" fontId="24" fillId="0" borderId="0" xfId="0" applyNumberFormat="1" applyFont="1" applyFill="1" applyAlignment="1" applyProtection="1">
      <alignment vertical="center" wrapText="1"/>
    </xf>
    <xf numFmtId="0" fontId="25"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0" fillId="0" borderId="7" xfId="0" applyFont="1" applyFill="1" applyBorder="1" applyAlignment="1">
      <alignment horizontal="left" vertical="center" wrapText="1"/>
    </xf>
    <xf numFmtId="164" fontId="26" fillId="0" borderId="7" xfId="74" applyNumberFormat="1" applyFont="1" applyFill="1" applyBorder="1" applyAlignment="1">
      <alignment horizontal="center" vertical="center"/>
    </xf>
    <xf numFmtId="3" fontId="20" fillId="0" borderId="7" xfId="0" applyNumberFormat="1" applyFont="1" applyFill="1" applyBorder="1" applyAlignment="1">
      <alignment horizontal="justify" vertical="center" wrapText="1"/>
    </xf>
    <xf numFmtId="3" fontId="20" fillId="0" borderId="7" xfId="74" applyNumberFormat="1" applyFont="1" applyFill="1" applyBorder="1" applyAlignment="1">
      <alignment horizontal="center" vertical="center"/>
    </xf>
    <xf numFmtId="164" fontId="20" fillId="0" borderId="7" xfId="74" applyNumberFormat="1" applyFont="1" applyFill="1" applyBorder="1" applyAlignment="1">
      <alignment horizontal="center" vertical="center"/>
    </xf>
    <xf numFmtId="3" fontId="21" fillId="0" borderId="7" xfId="0" applyNumberFormat="1" applyFont="1" applyFill="1" applyBorder="1" applyAlignment="1">
      <alignment horizontal="justify" vertical="center" wrapText="1"/>
    </xf>
    <xf numFmtId="165" fontId="20" fillId="0" borderId="7" xfId="74" applyNumberFormat="1" applyFont="1" applyFill="1" applyBorder="1" applyAlignment="1">
      <alignment horizontal="center" vertical="center"/>
    </xf>
    <xf numFmtId="1" fontId="20" fillId="0" borderId="7" xfId="74" applyNumberFormat="1" applyFont="1" applyFill="1" applyBorder="1" applyAlignment="1">
      <alignment horizontal="center" vertical="center"/>
    </xf>
    <xf numFmtId="49" fontId="26" fillId="0" borderId="7" xfId="74" applyNumberFormat="1" applyFont="1" applyFill="1" applyBorder="1" applyAlignment="1">
      <alignment horizontal="center" vertical="center"/>
    </xf>
    <xf numFmtId="3" fontId="26" fillId="0" borderId="7" xfId="74" applyNumberFormat="1" applyFont="1" applyFill="1" applyBorder="1" applyAlignment="1">
      <alignment horizontal="center" vertical="center"/>
    </xf>
    <xf numFmtId="49" fontId="26" fillId="0" borderId="7" xfId="0" applyNumberFormat="1" applyFont="1" applyFill="1" applyBorder="1" applyAlignment="1" applyProtection="1">
      <alignment horizontal="center" vertical="justify"/>
    </xf>
    <xf numFmtId="165" fontId="22" fillId="0" borderId="7" xfId="74" applyNumberFormat="1" applyFont="1" applyFill="1" applyBorder="1" applyAlignment="1">
      <alignment horizontal="center" vertical="center"/>
    </xf>
    <xf numFmtId="4" fontId="2" fillId="0" borderId="0" xfId="0" applyNumberFormat="1" applyFont="1" applyFill="1"/>
    <xf numFmtId="49" fontId="35" fillId="0" borderId="0" xfId="82" applyNumberFormat="1" applyFont="1" applyFill="1" applyAlignment="1">
      <alignment horizontal="center" vertical="center"/>
    </xf>
    <xf numFmtId="0" fontId="34" fillId="0" borderId="0" xfId="82" applyFont="1" applyFill="1" applyBorder="1" applyAlignment="1">
      <alignment wrapText="1"/>
    </xf>
    <xf numFmtId="4" fontId="26" fillId="0" borderId="7" xfId="74" applyNumberFormat="1" applyFont="1" applyFill="1" applyBorder="1" applyAlignment="1">
      <alignment horizontal="center" vertical="center"/>
    </xf>
    <xf numFmtId="49" fontId="21" fillId="0" borderId="7" xfId="0" applyNumberFormat="1" applyFont="1" applyFill="1" applyBorder="1" applyAlignment="1">
      <alignment horizontal="left" vertical="center" wrapText="1"/>
    </xf>
    <xf numFmtId="4" fontId="21" fillId="0" borderId="7" xfId="74" applyNumberFormat="1" applyFont="1" applyFill="1" applyBorder="1" applyAlignment="1">
      <alignment horizontal="center" vertical="center"/>
    </xf>
    <xf numFmtId="49" fontId="20" fillId="0" borderId="7" xfId="74" applyNumberFormat="1" applyFont="1" applyFill="1" applyBorder="1" applyAlignment="1">
      <alignment horizontal="left" vertical="center" wrapText="1"/>
    </xf>
    <xf numFmtId="4" fontId="20" fillId="0" borderId="7" xfId="74" applyNumberFormat="1" applyFont="1" applyFill="1" applyBorder="1" applyAlignment="1">
      <alignment horizontal="center" vertical="center"/>
    </xf>
    <xf numFmtId="49" fontId="20" fillId="0" borderId="7" xfId="74" applyNumberFormat="1" applyFont="1" applyFill="1" applyBorder="1" applyAlignment="1">
      <alignment horizontal="left" vertical="top" wrapText="1"/>
    </xf>
    <xf numFmtId="49" fontId="21" fillId="0" borderId="7" xfId="74" applyNumberFormat="1" applyFont="1" applyFill="1" applyBorder="1" applyAlignment="1">
      <alignment horizontal="left" vertical="top" wrapText="1"/>
    </xf>
    <xf numFmtId="49" fontId="21" fillId="0" borderId="7" xfId="0" applyNumberFormat="1" applyFont="1" applyFill="1" applyBorder="1" applyAlignment="1">
      <alignment horizontal="left" vertical="top" wrapText="1"/>
    </xf>
    <xf numFmtId="1" fontId="21" fillId="0" borderId="7"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xf>
    <xf numFmtId="165" fontId="21" fillId="0" borderId="7" xfId="74" applyNumberFormat="1" applyFont="1" applyFill="1" applyBorder="1" applyAlignment="1">
      <alignment horizontal="center" vertical="center"/>
    </xf>
    <xf numFmtId="49" fontId="20" fillId="0" borderId="7" xfId="0" applyNumberFormat="1" applyFont="1" applyFill="1" applyBorder="1" applyAlignment="1">
      <alignment horizontal="left" vertical="top" wrapText="1"/>
    </xf>
    <xf numFmtId="1" fontId="20" fillId="0" borderId="7"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4" fontId="20" fillId="0" borderId="7" xfId="0" applyNumberFormat="1" applyFont="1" applyFill="1" applyBorder="1" applyAlignment="1">
      <alignment horizontal="center" vertical="center" wrapText="1"/>
    </xf>
    <xf numFmtId="0" fontId="20" fillId="0" borderId="7" xfId="0" applyNumberFormat="1" applyFont="1" applyFill="1" applyBorder="1" applyAlignment="1">
      <alignment horizontal="left" vertical="center" wrapText="1"/>
    </xf>
    <xf numFmtId="49" fontId="20" fillId="0" borderId="7" xfId="74" applyNumberFormat="1" applyFont="1" applyFill="1" applyBorder="1" applyAlignment="1">
      <alignment horizontal="center" vertical="center"/>
    </xf>
    <xf numFmtId="164" fontId="21" fillId="0" borderId="7" xfId="74" applyNumberFormat="1" applyFont="1" applyFill="1" applyBorder="1" applyAlignment="1">
      <alignment horizontal="center" vertical="center"/>
    </xf>
    <xf numFmtId="49" fontId="21" fillId="0" borderId="7" xfId="0" applyNumberFormat="1" applyFont="1" applyFill="1" applyBorder="1" applyAlignment="1">
      <alignment horizontal="left" vertical="top"/>
    </xf>
    <xf numFmtId="3" fontId="20" fillId="0" borderId="7" xfId="74" applyNumberFormat="1" applyFont="1" applyFill="1" applyBorder="1" applyAlignment="1">
      <alignment horizontal="justify" vertical="center" wrapText="1"/>
    </xf>
    <xf numFmtId="3" fontId="21" fillId="0" borderId="7" xfId="74" applyNumberFormat="1" applyFont="1" applyFill="1" applyBorder="1" applyAlignment="1">
      <alignment horizontal="center" vertical="center"/>
    </xf>
    <xf numFmtId="1" fontId="21" fillId="0" borderId="7" xfId="74" applyNumberFormat="1" applyFont="1" applyFill="1" applyBorder="1" applyAlignment="1">
      <alignment horizontal="center" vertical="center"/>
    </xf>
    <xf numFmtId="49" fontId="42" fillId="0" borderId="7" xfId="74" applyNumberFormat="1" applyFont="1" applyFill="1" applyBorder="1" applyAlignment="1">
      <alignment horizontal="left" vertical="center" wrapText="1"/>
    </xf>
    <xf numFmtId="1" fontId="42" fillId="0" borderId="7" xfId="74" applyNumberFormat="1" applyFont="1" applyFill="1" applyBorder="1" applyAlignment="1">
      <alignment horizontal="center" vertical="center"/>
    </xf>
    <xf numFmtId="3" fontId="42" fillId="0" borderId="7" xfId="74" applyNumberFormat="1" applyFont="1" applyFill="1" applyBorder="1" applyAlignment="1">
      <alignment horizontal="center" vertical="center"/>
    </xf>
    <xf numFmtId="165" fontId="42" fillId="0" borderId="7" xfId="74"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0" fontId="42" fillId="0" borderId="7" xfId="0" applyFont="1" applyFill="1" applyBorder="1" applyAlignment="1">
      <alignment horizontal="left" vertical="center" wrapText="1"/>
    </xf>
    <xf numFmtId="4" fontId="42" fillId="0" borderId="7" xfId="74" applyNumberFormat="1" applyFont="1" applyFill="1" applyBorder="1" applyAlignment="1">
      <alignment horizontal="center" vertical="center"/>
    </xf>
    <xf numFmtId="164" fontId="42" fillId="0" borderId="7" xfId="74" applyNumberFormat="1" applyFont="1" applyFill="1" applyBorder="1" applyAlignment="1">
      <alignment horizontal="center" vertical="center"/>
    </xf>
    <xf numFmtId="0" fontId="20"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3" fontId="28" fillId="0" borderId="7" xfId="74" applyNumberFormat="1" applyFont="1" applyFill="1" applyBorder="1" applyAlignment="1">
      <alignment horizontal="center" vertical="center"/>
    </xf>
    <xf numFmtId="164" fontId="28" fillId="0" borderId="7" xfId="74" applyNumberFormat="1" applyFont="1" applyFill="1" applyBorder="1" applyAlignment="1">
      <alignment horizontal="center" vertical="center"/>
    </xf>
    <xf numFmtId="4" fontId="42" fillId="0" borderId="7"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3" fontId="22" fillId="0" borderId="7" xfId="0" applyNumberFormat="1" applyFont="1" applyFill="1" applyBorder="1" applyAlignment="1">
      <alignment horizontal="justify" vertical="center" wrapText="1"/>
    </xf>
    <xf numFmtId="3" fontId="38" fillId="0" borderId="7" xfId="0" applyNumberFormat="1" applyFont="1" applyFill="1" applyBorder="1" applyAlignment="1">
      <alignment horizontal="center" vertical="center" wrapText="1"/>
    </xf>
    <xf numFmtId="4" fontId="38" fillId="0" borderId="7" xfId="0" applyNumberFormat="1" applyFont="1" applyFill="1" applyBorder="1" applyAlignment="1">
      <alignment horizontal="center" vertical="center"/>
    </xf>
    <xf numFmtId="49" fontId="20" fillId="0" borderId="7" xfId="0" applyNumberFormat="1" applyFont="1" applyFill="1" applyBorder="1" applyAlignment="1">
      <alignment horizontal="left" vertical="center" wrapText="1"/>
    </xf>
    <xf numFmtId="49" fontId="28" fillId="0" borderId="7" xfId="74" applyNumberFormat="1" applyFont="1" applyFill="1" applyBorder="1" applyAlignment="1">
      <alignment horizontal="center" vertical="center"/>
    </xf>
    <xf numFmtId="3" fontId="21" fillId="0" borderId="7" xfId="0" applyNumberFormat="1" applyFont="1" applyFill="1" applyBorder="1" applyAlignment="1">
      <alignment horizontal="justify"/>
    </xf>
    <xf numFmtId="0" fontId="27" fillId="0" borderId="0" xfId="0" applyFont="1" applyFill="1" applyBorder="1"/>
    <xf numFmtId="0" fontId="20" fillId="0" borderId="7" xfId="0" applyNumberFormat="1" applyFont="1" applyFill="1" applyBorder="1" applyAlignment="1" applyProtection="1">
      <alignment horizontal="center" vertical="center" wrapText="1"/>
    </xf>
    <xf numFmtId="164" fontId="20" fillId="0" borderId="7" xfId="0" applyNumberFormat="1" applyFont="1" applyFill="1" applyBorder="1" applyAlignment="1">
      <alignment horizontal="center" vertical="center" wrapText="1"/>
    </xf>
    <xf numFmtId="164" fontId="42" fillId="0" borderId="7" xfId="0" applyNumberFormat="1" applyFont="1" applyFill="1" applyBorder="1" applyAlignment="1">
      <alignment horizontal="center" vertical="center" wrapText="1"/>
    </xf>
    <xf numFmtId="0" fontId="21" fillId="0" borderId="7" xfId="0" applyNumberFormat="1" applyFont="1" applyFill="1" applyBorder="1" applyAlignment="1">
      <alignment horizontal="left" vertical="center" wrapText="1"/>
    </xf>
    <xf numFmtId="3" fontId="37" fillId="0" borderId="7" xfId="0" applyNumberFormat="1" applyFont="1" applyFill="1" applyBorder="1" applyAlignment="1">
      <alignment horizontal="justify" vertical="center"/>
    </xf>
    <xf numFmtId="1" fontId="20" fillId="0" borderId="7" xfId="0" applyNumberFormat="1" applyFont="1" applyFill="1" applyBorder="1" applyAlignment="1" applyProtection="1">
      <alignment horizontal="center" vertical="center" wrapText="1"/>
    </xf>
    <xf numFmtId="3" fontId="20" fillId="0" borderId="7" xfId="0" applyNumberFormat="1" applyFont="1" applyFill="1" applyBorder="1" applyAlignment="1" applyProtection="1">
      <alignment horizontal="center" vertical="center" wrapText="1"/>
    </xf>
    <xf numFmtId="4" fontId="20" fillId="0" borderId="7" xfId="0" applyNumberFormat="1" applyFont="1" applyFill="1" applyBorder="1" applyAlignment="1" applyProtection="1">
      <alignment horizontal="center" vertical="center" wrapText="1"/>
    </xf>
    <xf numFmtId="4" fontId="43" fillId="0" borderId="7" xfId="0" applyNumberFormat="1" applyFont="1" applyFill="1" applyBorder="1" applyAlignment="1" applyProtection="1">
      <alignment horizontal="center" vertical="center" wrapText="1"/>
    </xf>
    <xf numFmtId="0" fontId="27" fillId="0" borderId="8" xfId="0" applyFont="1" applyFill="1" applyBorder="1"/>
    <xf numFmtId="3" fontId="20" fillId="0" borderId="7" xfId="0" applyNumberFormat="1" applyFont="1" applyFill="1" applyBorder="1" applyAlignment="1">
      <alignment horizontal="justify" vertical="center"/>
    </xf>
    <xf numFmtId="3" fontId="21" fillId="0" borderId="7" xfId="74" applyNumberFormat="1" applyFont="1" applyFill="1" applyBorder="1" applyAlignment="1">
      <alignment horizontal="justify" vertical="center" wrapText="1"/>
    </xf>
    <xf numFmtId="3" fontId="21" fillId="0" borderId="7" xfId="0" applyNumberFormat="1" applyFont="1" applyFill="1" applyBorder="1" applyAlignment="1">
      <alignment horizontal="justify" vertical="center"/>
    </xf>
    <xf numFmtId="1" fontId="26" fillId="0" borderId="7" xfId="74" applyNumberFormat="1" applyFont="1" applyFill="1" applyBorder="1" applyAlignment="1">
      <alignment horizontal="center" vertical="center"/>
    </xf>
    <xf numFmtId="0" fontId="20" fillId="0" borderId="7" xfId="74" applyNumberFormat="1" applyFont="1" applyFill="1" applyBorder="1" applyAlignment="1">
      <alignment vertical="top" wrapText="1"/>
    </xf>
    <xf numFmtId="49" fontId="21" fillId="0" borderId="7" xfId="0" applyNumberFormat="1" applyFont="1" applyFill="1" applyBorder="1" applyAlignment="1">
      <alignment horizontal="left"/>
    </xf>
    <xf numFmtId="49" fontId="20" fillId="0" borderId="7"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7" xfId="0" applyNumberFormat="1" applyFont="1" applyFill="1" applyBorder="1" applyAlignment="1">
      <alignment vertical="top" wrapText="1"/>
    </xf>
    <xf numFmtId="0" fontId="29" fillId="0" borderId="0" xfId="0" applyFont="1" applyFill="1" applyBorder="1"/>
    <xf numFmtId="0" fontId="29" fillId="0" borderId="8" xfId="0" applyFont="1" applyFill="1" applyBorder="1"/>
    <xf numFmtId="0" fontId="2" fillId="0" borderId="0" xfId="0" applyFont="1" applyFill="1" applyBorder="1"/>
    <xf numFmtId="0" fontId="2" fillId="0" borderId="8" xfId="0" applyFont="1" applyFill="1" applyBorder="1"/>
    <xf numFmtId="4" fontId="2" fillId="0" borderId="9" xfId="0" applyNumberFormat="1" applyFont="1" applyFill="1" applyBorder="1"/>
    <xf numFmtId="0" fontId="2" fillId="0" borderId="9" xfId="0" applyFont="1" applyFill="1" applyBorder="1"/>
    <xf numFmtId="0" fontId="41" fillId="0" borderId="0" xfId="0" applyFont="1" applyFill="1" applyBorder="1"/>
    <xf numFmtId="49" fontId="42" fillId="0" borderId="7" xfId="74" applyNumberFormat="1" applyFont="1" applyFill="1" applyBorder="1" applyAlignment="1">
      <alignment horizontal="left" vertical="top" wrapText="1"/>
    </xf>
    <xf numFmtId="0" fontId="41" fillId="0" borderId="9" xfId="0" applyFont="1" applyFill="1" applyBorder="1"/>
    <xf numFmtId="3" fontId="39" fillId="0" borderId="7" xfId="0" applyNumberFormat="1" applyFont="1" applyFill="1" applyBorder="1" applyAlignment="1">
      <alignment horizontal="justify" vertical="center"/>
    </xf>
    <xf numFmtId="49" fontId="39" fillId="0" borderId="7" xfId="0" applyNumberFormat="1" applyFont="1" applyFill="1" applyBorder="1" applyAlignment="1">
      <alignment horizontal="center" vertical="center" wrapText="1"/>
    </xf>
    <xf numFmtId="0" fontId="39" fillId="0" borderId="7" xfId="0" applyFont="1" applyFill="1" applyBorder="1" applyAlignment="1">
      <alignment horizontal="left" vertical="center" wrapText="1"/>
    </xf>
    <xf numFmtId="49" fontId="39" fillId="0" borderId="7" xfId="74" applyNumberFormat="1" applyFont="1" applyFill="1" applyBorder="1" applyAlignment="1">
      <alignment horizontal="center" vertical="center"/>
    </xf>
    <xf numFmtId="3" fontId="39" fillId="0" borderId="7" xfId="74" applyNumberFormat="1" applyFont="1" applyFill="1" applyBorder="1" applyAlignment="1">
      <alignment horizontal="center" vertical="center"/>
    </xf>
    <xf numFmtId="165" fontId="39" fillId="0" borderId="7" xfId="74" applyNumberFormat="1" applyFont="1" applyFill="1" applyBorder="1" applyAlignment="1">
      <alignment horizontal="center" vertical="center"/>
    </xf>
    <xf numFmtId="4" fontId="39" fillId="0" borderId="7" xfId="74" applyNumberFormat="1" applyFont="1" applyFill="1" applyBorder="1" applyAlignment="1">
      <alignment horizontal="center" vertical="center"/>
    </xf>
    <xf numFmtId="3" fontId="39" fillId="0" borderId="7" xfId="74" applyNumberFormat="1" applyFont="1" applyFill="1" applyBorder="1" applyAlignment="1">
      <alignment horizontal="justify" vertical="center" wrapText="1"/>
    </xf>
    <xf numFmtId="3" fontId="42" fillId="0" borderId="7" xfId="74" applyNumberFormat="1" applyFont="1" applyFill="1" applyBorder="1" applyAlignment="1">
      <alignment horizontal="justify" vertical="center" wrapText="1"/>
    </xf>
    <xf numFmtId="49" fontId="42" fillId="0" borderId="7" xfId="74" applyNumberFormat="1" applyFont="1" applyFill="1" applyBorder="1" applyAlignment="1">
      <alignment horizontal="center" vertical="center"/>
    </xf>
    <xf numFmtId="3" fontId="28" fillId="0" borderId="7" xfId="0" applyNumberFormat="1" applyFont="1" applyFill="1" applyBorder="1" applyAlignment="1">
      <alignment horizontal="justify" vertical="center" wrapText="1"/>
    </xf>
    <xf numFmtId="0" fontId="48" fillId="0" borderId="8" xfId="0" applyFont="1" applyFill="1" applyBorder="1" applyAlignment="1">
      <alignment vertical="center"/>
    </xf>
    <xf numFmtId="0" fontId="47" fillId="0" borderId="0" xfId="0" applyFont="1" applyFill="1" applyBorder="1"/>
    <xf numFmtId="3" fontId="46" fillId="0" borderId="7" xfId="0" applyNumberFormat="1" applyFont="1" applyFill="1" applyBorder="1" applyAlignment="1">
      <alignment horizontal="justify" vertical="center" wrapText="1"/>
    </xf>
    <xf numFmtId="0" fontId="47" fillId="0" borderId="8" xfId="0" applyFont="1" applyFill="1" applyBorder="1"/>
    <xf numFmtId="3" fontId="39" fillId="0" borderId="7" xfId="0" applyNumberFormat="1" applyFont="1" applyFill="1" applyBorder="1" applyAlignment="1">
      <alignment horizontal="justify" vertical="center" wrapText="1"/>
    </xf>
    <xf numFmtId="49" fontId="22" fillId="0" borderId="7" xfId="0" applyNumberFormat="1" applyFont="1" applyFill="1" applyBorder="1" applyAlignment="1">
      <alignment horizontal="center" vertical="center" wrapText="1"/>
    </xf>
    <xf numFmtId="4" fontId="22" fillId="0" borderId="7" xfId="0" applyNumberFormat="1" applyFont="1" applyFill="1" applyBorder="1" applyAlignment="1">
      <alignment horizontal="center" vertical="center" wrapText="1"/>
    </xf>
    <xf numFmtId="0" fontId="22" fillId="0" borderId="7" xfId="0" applyFont="1" applyFill="1" applyBorder="1" applyAlignment="1">
      <alignment horizontal="left" vertical="center" wrapText="1"/>
    </xf>
    <xf numFmtId="1" fontId="22" fillId="0" borderId="7" xfId="74" applyNumberFormat="1" applyFont="1" applyFill="1" applyBorder="1" applyAlignment="1">
      <alignment horizontal="center" vertical="center"/>
    </xf>
    <xf numFmtId="3" fontId="22" fillId="0" borderId="7" xfId="74" applyNumberFormat="1" applyFont="1" applyFill="1" applyBorder="1" applyAlignment="1">
      <alignment horizontal="center" vertical="center"/>
    </xf>
    <xf numFmtId="4" fontId="40" fillId="0" borderId="7" xfId="74" applyNumberFormat="1" applyFont="1" applyFill="1" applyBorder="1" applyAlignment="1">
      <alignment horizontal="center" vertical="center"/>
    </xf>
    <xf numFmtId="0" fontId="45" fillId="0" borderId="0" xfId="0" applyFont="1" applyFill="1" applyBorder="1"/>
    <xf numFmtId="0" fontId="45" fillId="0" borderId="8" xfId="0" applyFont="1" applyFill="1" applyBorder="1"/>
    <xf numFmtId="0" fontId="38" fillId="0" borderId="7" xfId="0" applyFont="1" applyFill="1" applyBorder="1" applyAlignment="1">
      <alignment horizontal="left" vertical="center" wrapText="1"/>
    </xf>
    <xf numFmtId="0" fontId="20" fillId="0" borderId="7" xfId="0" applyFont="1" applyFill="1" applyBorder="1"/>
    <xf numFmtId="4" fontId="22" fillId="0" borderId="7" xfId="74" applyNumberFormat="1" applyFont="1" applyFill="1" applyBorder="1" applyAlignment="1">
      <alignment horizontal="center" vertical="center"/>
    </xf>
    <xf numFmtId="1" fontId="20" fillId="0" borderId="7" xfId="0" applyNumberFormat="1" applyFont="1" applyFill="1" applyBorder="1" applyAlignment="1">
      <alignment horizontal="center" vertical="center" wrapText="1"/>
    </xf>
    <xf numFmtId="4" fontId="20" fillId="0" borderId="0" xfId="74" applyNumberFormat="1" applyFont="1" applyFill="1" applyBorder="1" applyAlignment="1">
      <alignment horizontal="center" vertical="center"/>
    </xf>
    <xf numFmtId="0" fontId="30" fillId="0" borderId="0" xfId="0" applyFont="1" applyFill="1" applyBorder="1"/>
    <xf numFmtId="4" fontId="49" fillId="0" borderId="7" xfId="0" applyNumberFormat="1" applyFont="1" applyFill="1" applyBorder="1" applyAlignment="1">
      <alignment horizontal="center" vertical="center"/>
    </xf>
    <xf numFmtId="1" fontId="39" fillId="0" borderId="7" xfId="74" applyNumberFormat="1" applyFont="1" applyFill="1" applyBorder="1" applyAlignment="1">
      <alignment horizontal="center" vertical="center"/>
    </xf>
    <xf numFmtId="1" fontId="46" fillId="0" borderId="7" xfId="74" applyNumberFormat="1" applyFont="1" applyFill="1" applyBorder="1" applyAlignment="1">
      <alignment horizontal="center" vertical="center"/>
    </xf>
    <xf numFmtId="3" fontId="46" fillId="0" borderId="7" xfId="74" applyNumberFormat="1" applyFont="1" applyFill="1" applyBorder="1" applyAlignment="1">
      <alignment horizontal="center" vertical="center"/>
    </xf>
    <xf numFmtId="0" fontId="50" fillId="0" borderId="9" xfId="0" applyFont="1" applyFill="1" applyBorder="1"/>
    <xf numFmtId="1" fontId="28" fillId="0" borderId="7" xfId="74" applyNumberFormat="1" applyFont="1" applyFill="1" applyBorder="1" applyAlignment="1">
      <alignment horizontal="center" vertical="center"/>
    </xf>
    <xf numFmtId="3" fontId="21" fillId="0" borderId="7"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0" fontId="30" fillId="0" borderId="0" xfId="0" applyFont="1" applyFill="1"/>
    <xf numFmtId="0" fontId="23" fillId="0" borderId="0" xfId="82" applyFont="1" applyFill="1" applyBorder="1" applyAlignment="1">
      <alignment horizontal="left" wrapText="1"/>
    </xf>
    <xf numFmtId="0" fontId="27" fillId="0" borderId="9" xfId="0" applyFont="1" applyFill="1" applyBorder="1"/>
    <xf numFmtId="4" fontId="27" fillId="0" borderId="8" xfId="0" applyNumberFormat="1" applyFont="1" applyFill="1" applyBorder="1"/>
    <xf numFmtId="49" fontId="20" fillId="0" borderId="7" xfId="74" applyNumberFormat="1" applyFont="1" applyFill="1" applyBorder="1" applyAlignment="1">
      <alignment horizontal="left" vertical="center"/>
    </xf>
    <xf numFmtId="3" fontId="37" fillId="0" borderId="7" xfId="0" applyNumberFormat="1" applyFont="1" applyFill="1" applyBorder="1" applyAlignment="1">
      <alignment horizontal="justify" vertical="center" wrapText="1"/>
    </xf>
    <xf numFmtId="164" fontId="22" fillId="0" borderId="7" xfId="74" applyNumberFormat="1" applyFont="1" applyFill="1" applyBorder="1" applyAlignment="1">
      <alignment horizontal="center" vertical="center"/>
    </xf>
    <xf numFmtId="49" fontId="39" fillId="0" borderId="7" xfId="74" applyNumberFormat="1" applyFont="1" applyFill="1" applyBorder="1" applyAlignment="1">
      <alignment horizontal="left" vertical="center" wrapText="1"/>
    </xf>
    <xf numFmtId="166" fontId="20" fillId="0" borderId="7" xfId="0" applyNumberFormat="1" applyFont="1" applyFill="1" applyBorder="1" applyAlignment="1">
      <alignment horizontal="center" vertical="center" wrapText="1"/>
    </xf>
    <xf numFmtId="3" fontId="42" fillId="0" borderId="7" xfId="0" applyNumberFormat="1" applyFont="1" applyFill="1" applyBorder="1" applyAlignment="1">
      <alignment horizontal="center" vertical="center" wrapText="1"/>
    </xf>
    <xf numFmtId="4" fontId="42" fillId="0" borderId="7" xfId="0" applyNumberFormat="1" applyFont="1" applyFill="1" applyBorder="1" applyAlignment="1">
      <alignment horizontal="center" vertical="center"/>
    </xf>
    <xf numFmtId="3" fontId="22" fillId="0" borderId="7" xfId="0" applyNumberFormat="1" applyFont="1" applyFill="1" applyBorder="1" applyAlignment="1">
      <alignment horizontal="center" vertical="center" wrapText="1"/>
    </xf>
    <xf numFmtId="4" fontId="20" fillId="0" borderId="7" xfId="0" applyNumberFormat="1" applyFont="1" applyFill="1" applyBorder="1" applyAlignment="1">
      <alignment horizontal="center" vertical="center"/>
    </xf>
    <xf numFmtId="0" fontId="2" fillId="0" borderId="0" xfId="0" applyFont="1" applyFill="1" applyAlignment="1">
      <alignment horizontal="left" vertical="center" wrapText="1"/>
    </xf>
    <xf numFmtId="0" fontId="34" fillId="0" borderId="0" xfId="82" applyFont="1" applyFill="1" applyBorder="1" applyAlignment="1">
      <alignment horizontal="center" wrapText="1"/>
    </xf>
    <xf numFmtId="0" fontId="34" fillId="0" borderId="0" xfId="82" applyFont="1" applyFill="1" applyAlignment="1">
      <alignment horizontal="center"/>
    </xf>
    <xf numFmtId="0" fontId="23" fillId="0" borderId="0" xfId="82" applyFont="1" applyFill="1" applyBorder="1" applyAlignment="1">
      <alignment horizontal="left" wrapText="1"/>
    </xf>
    <xf numFmtId="0" fontId="23" fillId="0" borderId="0" xfId="82" applyFont="1" applyFill="1" applyAlignment="1">
      <alignment horizontal="right" vertical="center"/>
    </xf>
    <xf numFmtId="0" fontId="32" fillId="0" borderId="0" xfId="82" applyFont="1" applyFill="1" applyAlignment="1">
      <alignment horizontal="right" vertical="center"/>
    </xf>
    <xf numFmtId="0" fontId="2" fillId="0" borderId="0" xfId="0" applyNumberFormat="1" applyFont="1" applyFill="1" applyBorder="1" applyAlignment="1" applyProtection="1">
      <alignment horizontal="right" vertical="center"/>
    </xf>
    <xf numFmtId="0" fontId="24" fillId="0" borderId="0" xfId="0" applyNumberFormat="1" applyFont="1" applyFill="1" applyAlignment="1" applyProtection="1">
      <alignment horizontal="left" vertical="center" wrapText="1"/>
    </xf>
    <xf numFmtId="0" fontId="33" fillId="0" borderId="0" xfId="0" applyNumberFormat="1" applyFont="1" applyFill="1" applyBorder="1" applyAlignment="1" applyProtection="1">
      <alignment horizontal="center" vertical="center" wrapText="1"/>
    </xf>
    <xf numFmtId="49" fontId="36"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xf>
  </cellXfs>
  <cellStyles count="90">
    <cellStyle name="20% - Акцент1" xfId="1"/>
    <cellStyle name="20% - Акцент1 2" xfId="2"/>
    <cellStyle name="20% - Акцент1_Додаток 5..." xfId="3"/>
    <cellStyle name="20% - Акцент2" xfId="4"/>
    <cellStyle name="20% - Акцент2 2" xfId="5"/>
    <cellStyle name="20% - Акцент2_Додаток 5..." xfId="6"/>
    <cellStyle name="20% - Акцент3" xfId="7"/>
    <cellStyle name="20% - Акцент3 2" xfId="8"/>
    <cellStyle name="20% - Акцент3_Додаток 5..." xfId="9"/>
    <cellStyle name="20% - Акцент4" xfId="10"/>
    <cellStyle name="20% - Акцент4 2" xfId="11"/>
    <cellStyle name="20% - Акцент4_Додаток 5..." xfId="12"/>
    <cellStyle name="20% - Акцент5" xfId="13"/>
    <cellStyle name="20% - Акцент5 2" xfId="14"/>
    <cellStyle name="20% - Акцент5_Додаток 5..." xfId="15"/>
    <cellStyle name="20% - Акцент6" xfId="16"/>
    <cellStyle name="20% - Акцент6 2" xfId="17"/>
    <cellStyle name="20% - Акцент6_Додаток 5..." xfId="18"/>
    <cellStyle name="40% - Акцент1" xfId="19"/>
    <cellStyle name="40% - Акцент1 2" xfId="20"/>
    <cellStyle name="40% - Акцент1_Додаток 5..." xfId="21"/>
    <cellStyle name="40% - Акцент2" xfId="22"/>
    <cellStyle name="40% - Акцент2 2" xfId="23"/>
    <cellStyle name="40% - Акцент2_Додаток 5..." xfId="24"/>
    <cellStyle name="40% - Акцент3" xfId="25"/>
    <cellStyle name="40% - Акцент3 2" xfId="26"/>
    <cellStyle name="40% - Акцент3_Додаток 5..." xfId="27"/>
    <cellStyle name="40% - Акцент4" xfId="28"/>
    <cellStyle name="40% - Акцент4 2" xfId="29"/>
    <cellStyle name="40% - Акцент4_Додаток 5..." xfId="30"/>
    <cellStyle name="40% - Акцент5" xfId="31"/>
    <cellStyle name="40% - Акцент5 2" xfId="32"/>
    <cellStyle name="40% - Акцент5_Додаток 5..." xfId="33"/>
    <cellStyle name="40% - Акцент6" xfId="34"/>
    <cellStyle name="40% - Акцент6 2" xfId="35"/>
    <cellStyle name="40% - Акцент6_Додаток 5..." xfId="36"/>
    <cellStyle name="60% - Акцент1" xfId="37"/>
    <cellStyle name="60% - Акцент2" xfId="38"/>
    <cellStyle name="60% - Акцент3" xfId="39"/>
    <cellStyle name="60% - Акцент4" xfId="40"/>
    <cellStyle name="60% - Акцент5" xfId="41"/>
    <cellStyle name="60% - Акцент6" xfId="42"/>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21" xfId="66"/>
    <cellStyle name="Звичайний 3" xfId="67"/>
    <cellStyle name="Звичайний 4" xfId="68"/>
    <cellStyle name="Звичайний 5" xfId="69"/>
    <cellStyle name="Звичайний 6" xfId="70"/>
    <cellStyle name="Звичайний 7" xfId="71"/>
    <cellStyle name="Звичайний 8" xfId="72"/>
    <cellStyle name="Звичайний 9" xfId="73"/>
    <cellStyle name="Звичайний_Додаток _ 3 зм_ни 4575" xfId="74"/>
    <cellStyle name="Зв'язана клітинка" xfId="75"/>
    <cellStyle name="Итог" xfId="76"/>
    <cellStyle name="Контрольна клітинка" xfId="77"/>
    <cellStyle name="Назва" xfId="78"/>
    <cellStyle name="Нейтральный" xfId="79"/>
    <cellStyle name="Обычный" xfId="0" builtinId="0"/>
    <cellStyle name="Обычный 2" xfId="80"/>
    <cellStyle name="Обычный 4" xfId="81"/>
    <cellStyle name="Обычный_Додаток 6 джерела.." xfId="82"/>
    <cellStyle name="Плохой" xfId="83"/>
    <cellStyle name="Пояснение" xfId="84"/>
    <cellStyle name="Примечание" xfId="85"/>
    <cellStyle name="Примечание 2" xfId="86"/>
    <cellStyle name="Примечание_Додаток 7 к розпорядж" xfId="87"/>
    <cellStyle name="Стиль 1" xfId="88"/>
    <cellStyle name="Текст попередження"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4"/>
    <pageSetUpPr fitToPage="1"/>
  </sheetPr>
  <dimension ref="A1:M1376"/>
  <sheetViews>
    <sheetView tabSelected="1" view="pageBreakPreview" zoomScale="60" zoomScaleNormal="100" workbookViewId="0">
      <pane xSplit="5" ySplit="7" topLeftCell="F991" activePane="bottomRight" state="frozen"/>
      <selection pane="topRight" activeCell="F1" sqref="F1"/>
      <selection pane="bottomLeft" activeCell="A8" sqref="A8"/>
      <selection pane="bottomRight" activeCell="O13" sqref="O13"/>
    </sheetView>
  </sheetViews>
  <sheetFormatPr defaultColWidth="9.1640625" defaultRowHeight="48.75" customHeight="1"/>
  <cols>
    <col min="1" max="1" width="0" style="6" hidden="1" customWidth="1"/>
    <col min="2" max="2" width="14" style="7" customWidth="1"/>
    <col min="3" max="3" width="13.83203125" style="7" customWidth="1"/>
    <col min="4" max="4" width="14.33203125" style="8" customWidth="1"/>
    <col min="5" max="5" width="61.83203125" style="8" customWidth="1"/>
    <col min="6" max="6" width="80" style="8" customWidth="1"/>
    <col min="7" max="7" width="14.33203125" style="9" customWidth="1"/>
    <col min="8" max="9" width="17.1640625" style="16" customWidth="1"/>
    <col min="10" max="10" width="26.5" style="18" customWidth="1"/>
    <col min="11" max="11" width="14.5" style="19" customWidth="1"/>
    <col min="12" max="12" width="32.33203125" style="6" customWidth="1"/>
    <col min="13" max="13" width="45" style="6" customWidth="1"/>
    <col min="14" max="16384" width="9.1640625" style="6"/>
  </cols>
  <sheetData>
    <row r="1" spans="1:12" s="4" customFormat="1" ht="18.75" customHeight="1">
      <c r="A1" s="103" t="s">
        <v>461</v>
      </c>
      <c r="B1" s="1"/>
      <c r="C1" s="1"/>
      <c r="D1" s="2"/>
      <c r="E1" s="2"/>
      <c r="F1" s="2"/>
      <c r="G1" s="3"/>
      <c r="H1" s="191" t="s">
        <v>544</v>
      </c>
      <c r="I1" s="191"/>
      <c r="J1" s="191"/>
      <c r="K1" s="35"/>
    </row>
    <row r="2" spans="1:12" s="4" customFormat="1" ht="18.75" customHeight="1">
      <c r="B2" s="1"/>
      <c r="C2" s="1"/>
      <c r="D2" s="2"/>
      <c r="E2" s="5"/>
      <c r="F2" s="5"/>
      <c r="G2" s="3"/>
      <c r="H2" s="191" t="s">
        <v>546</v>
      </c>
      <c r="I2" s="191"/>
      <c r="J2" s="191"/>
      <c r="K2" s="35"/>
    </row>
    <row r="3" spans="1:12" s="4" customFormat="1" ht="56.25" customHeight="1">
      <c r="B3" s="192" t="s">
        <v>558</v>
      </c>
      <c r="C3" s="192"/>
      <c r="D3" s="192"/>
      <c r="E3" s="192"/>
      <c r="F3" s="192"/>
      <c r="G3" s="192"/>
      <c r="H3" s="192"/>
      <c r="I3" s="192"/>
      <c r="J3" s="192"/>
      <c r="K3" s="192"/>
    </row>
    <row r="4" spans="1:12" ht="22.5">
      <c r="B4" s="193" t="s">
        <v>553</v>
      </c>
      <c r="C4" s="193"/>
      <c r="D4" s="34"/>
      <c r="E4" s="34"/>
      <c r="F4" s="34"/>
      <c r="G4" s="34"/>
      <c r="H4" s="34"/>
      <c r="I4" s="34"/>
      <c r="J4" s="34"/>
      <c r="K4" s="34"/>
    </row>
    <row r="5" spans="1:12" ht="15" customHeight="1">
      <c r="B5" s="194" t="s">
        <v>552</v>
      </c>
      <c r="C5" s="194"/>
      <c r="D5" s="34"/>
      <c r="E5" s="34"/>
      <c r="F5" s="34"/>
      <c r="G5" s="34"/>
      <c r="H5" s="34"/>
      <c r="I5" s="34"/>
      <c r="J5" s="34"/>
      <c r="K5" s="34"/>
    </row>
    <row r="6" spans="1:12" ht="17.25" customHeight="1">
      <c r="B6" s="29"/>
      <c r="C6" s="29"/>
      <c r="D6" s="29"/>
      <c r="E6" s="29"/>
      <c r="F6" s="29"/>
      <c r="G6" s="30"/>
      <c r="H6" s="31"/>
      <c r="I6" s="31"/>
      <c r="J6" s="32"/>
      <c r="K6" s="33" t="s">
        <v>586</v>
      </c>
    </row>
    <row r="7" spans="1:12" ht="94.5" customHeight="1">
      <c r="B7" s="36" t="s">
        <v>554</v>
      </c>
      <c r="C7" s="36" t="s">
        <v>555</v>
      </c>
      <c r="D7" s="36" t="s">
        <v>542</v>
      </c>
      <c r="E7" s="37" t="s">
        <v>556</v>
      </c>
      <c r="F7" s="38" t="s">
        <v>547</v>
      </c>
      <c r="G7" s="39" t="s">
        <v>548</v>
      </c>
      <c r="H7" s="40" t="s">
        <v>549</v>
      </c>
      <c r="I7" s="41" t="s">
        <v>550</v>
      </c>
      <c r="J7" s="42" t="s">
        <v>551</v>
      </c>
      <c r="K7" s="41" t="s">
        <v>557</v>
      </c>
    </row>
    <row r="8" spans="1:12" ht="28.5">
      <c r="B8" s="43" t="s">
        <v>748</v>
      </c>
      <c r="C8" s="56"/>
      <c r="D8" s="43"/>
      <c r="E8" s="43" t="s">
        <v>749</v>
      </c>
      <c r="F8" s="54"/>
      <c r="G8" s="55"/>
      <c r="H8" s="55"/>
      <c r="I8" s="55"/>
      <c r="J8" s="61">
        <f>J9</f>
        <v>20295471</v>
      </c>
      <c r="K8" s="47"/>
    </row>
    <row r="9" spans="1:12" ht="28.5">
      <c r="B9" s="43" t="s">
        <v>750</v>
      </c>
      <c r="C9" s="44"/>
      <c r="D9" s="44"/>
      <c r="E9" s="43" t="s">
        <v>749</v>
      </c>
      <c r="F9" s="54"/>
      <c r="G9" s="55"/>
      <c r="H9" s="55"/>
      <c r="I9" s="55"/>
      <c r="J9" s="61">
        <f>J11+J53</f>
        <v>20295471</v>
      </c>
      <c r="K9" s="47"/>
    </row>
    <row r="10" spans="1:12" ht="28.5">
      <c r="B10" s="44" t="s">
        <v>774</v>
      </c>
      <c r="C10" s="44" t="s">
        <v>567</v>
      </c>
      <c r="D10" s="44"/>
      <c r="E10" s="92" t="s">
        <v>568</v>
      </c>
      <c r="F10" s="51"/>
      <c r="G10" s="81"/>
      <c r="H10" s="81"/>
      <c r="I10" s="81"/>
      <c r="J10" s="63">
        <f>J11</f>
        <v>18455471</v>
      </c>
      <c r="K10" s="78"/>
    </row>
    <row r="11" spans="1:12" ht="15">
      <c r="B11" s="45" t="s">
        <v>751</v>
      </c>
      <c r="C11" s="45" t="s">
        <v>529</v>
      </c>
      <c r="D11" s="45" t="s">
        <v>524</v>
      </c>
      <c r="E11" s="100" t="s">
        <v>752</v>
      </c>
      <c r="F11" s="101"/>
      <c r="G11" s="93"/>
      <c r="H11" s="93"/>
      <c r="I11" s="93"/>
      <c r="J11" s="65">
        <f>J12+J15+J17+J18+J19+J20+J22+J23+J25+J26+J27+J29+J30+J31+J32+J34+J36+J38+J40+J13+J41+J43+J45+J47+J49+J51</f>
        <v>18455471</v>
      </c>
      <c r="K11" s="94"/>
      <c r="L11" s="58"/>
    </row>
    <row r="12" spans="1:12" ht="45">
      <c r="B12" s="104"/>
      <c r="C12" s="104"/>
      <c r="D12" s="104"/>
      <c r="E12" s="104"/>
      <c r="F12" s="64" t="s">
        <v>753</v>
      </c>
      <c r="G12" s="45" t="s">
        <v>754</v>
      </c>
      <c r="H12" s="96">
        <v>2420566</v>
      </c>
      <c r="I12" s="105">
        <v>52.1</v>
      </c>
      <c r="J12" s="75">
        <v>1159904</v>
      </c>
      <c r="K12" s="106">
        <v>100</v>
      </c>
    </row>
    <row r="13" spans="1:12" ht="60">
      <c r="B13" s="104"/>
      <c r="C13" s="104"/>
      <c r="D13" s="104"/>
      <c r="E13" s="104"/>
      <c r="F13" s="64" t="s">
        <v>146</v>
      </c>
      <c r="G13" s="45" t="s">
        <v>755</v>
      </c>
      <c r="H13" s="96">
        <v>1739973</v>
      </c>
      <c r="I13" s="105">
        <v>0</v>
      </c>
      <c r="J13" s="75">
        <v>1739973</v>
      </c>
      <c r="K13" s="106">
        <v>100</v>
      </c>
    </row>
    <row r="14" spans="1:12" ht="15">
      <c r="B14" s="104"/>
      <c r="C14" s="104"/>
      <c r="D14" s="104"/>
      <c r="E14" s="104"/>
      <c r="F14" s="64" t="s">
        <v>442</v>
      </c>
      <c r="G14" s="45"/>
      <c r="H14" s="96"/>
      <c r="I14" s="105"/>
      <c r="J14" s="75">
        <v>114040</v>
      </c>
      <c r="K14" s="106"/>
    </row>
    <row r="15" spans="1:12" ht="15">
      <c r="B15" s="104"/>
      <c r="C15" s="104"/>
      <c r="D15" s="104"/>
      <c r="E15" s="104"/>
      <c r="F15" s="64" t="s">
        <v>756</v>
      </c>
      <c r="G15" s="45" t="s">
        <v>109</v>
      </c>
      <c r="H15" s="96">
        <v>590987</v>
      </c>
      <c r="I15" s="105">
        <v>12.7</v>
      </c>
      <c r="J15" s="75">
        <v>284434</v>
      </c>
      <c r="K15" s="106">
        <v>60.9</v>
      </c>
    </row>
    <row r="16" spans="1:12" ht="15">
      <c r="B16" s="104"/>
      <c r="C16" s="104"/>
      <c r="D16" s="104"/>
      <c r="E16" s="104"/>
      <c r="F16" s="64" t="s">
        <v>442</v>
      </c>
      <c r="G16" s="45"/>
      <c r="H16" s="96"/>
      <c r="I16" s="105"/>
      <c r="J16" s="75">
        <v>25294.74</v>
      </c>
      <c r="K16" s="106"/>
    </row>
    <row r="17" spans="2:11" ht="60">
      <c r="B17" s="104"/>
      <c r="C17" s="104"/>
      <c r="D17" s="104"/>
      <c r="E17" s="104"/>
      <c r="F17" s="64" t="s">
        <v>758</v>
      </c>
      <c r="G17" s="45" t="s">
        <v>759</v>
      </c>
      <c r="H17" s="96">
        <v>132267</v>
      </c>
      <c r="I17" s="105">
        <v>9.1999999999999993</v>
      </c>
      <c r="J17" s="75">
        <v>120047</v>
      </c>
      <c r="K17" s="106">
        <v>100</v>
      </c>
    </row>
    <row r="18" spans="2:11" ht="60">
      <c r="B18" s="104"/>
      <c r="C18" s="104"/>
      <c r="D18" s="104"/>
      <c r="E18" s="104"/>
      <c r="F18" s="64" t="s">
        <v>760</v>
      </c>
      <c r="G18" s="45" t="s">
        <v>759</v>
      </c>
      <c r="H18" s="96">
        <v>147917</v>
      </c>
      <c r="I18" s="105">
        <v>8.3000000000000007</v>
      </c>
      <c r="J18" s="75">
        <v>135697</v>
      </c>
      <c r="K18" s="106">
        <v>100</v>
      </c>
    </row>
    <row r="19" spans="2:11" ht="53.25" customHeight="1">
      <c r="B19" s="104"/>
      <c r="C19" s="104"/>
      <c r="D19" s="104"/>
      <c r="E19" s="104"/>
      <c r="F19" s="64" t="s">
        <v>761</v>
      </c>
      <c r="G19" s="45" t="s">
        <v>759</v>
      </c>
      <c r="H19" s="96">
        <v>150091</v>
      </c>
      <c r="I19" s="105">
        <v>8.1</v>
      </c>
      <c r="J19" s="75">
        <v>137871</v>
      </c>
      <c r="K19" s="106">
        <v>100</v>
      </c>
    </row>
    <row r="20" spans="2:11" ht="30">
      <c r="B20" s="104"/>
      <c r="C20" s="104"/>
      <c r="D20" s="104"/>
      <c r="E20" s="104"/>
      <c r="F20" s="64" t="s">
        <v>762</v>
      </c>
      <c r="G20" s="45" t="s">
        <v>755</v>
      </c>
      <c r="H20" s="96">
        <v>124335</v>
      </c>
      <c r="I20" s="105">
        <v>0</v>
      </c>
      <c r="J20" s="75">
        <v>124335</v>
      </c>
      <c r="K20" s="106">
        <v>100</v>
      </c>
    </row>
    <row r="21" spans="2:11" ht="15">
      <c r="B21" s="104"/>
      <c r="C21" s="104"/>
      <c r="D21" s="104"/>
      <c r="E21" s="104"/>
      <c r="F21" s="64" t="s">
        <v>442</v>
      </c>
      <c r="G21" s="45"/>
      <c r="H21" s="96"/>
      <c r="I21" s="105"/>
      <c r="J21" s="75">
        <v>124335</v>
      </c>
      <c r="K21" s="106"/>
    </row>
    <row r="22" spans="2:11" ht="67.5" customHeight="1">
      <c r="B22" s="104"/>
      <c r="C22" s="104"/>
      <c r="D22" s="104"/>
      <c r="E22" s="104"/>
      <c r="F22" s="64" t="s">
        <v>764</v>
      </c>
      <c r="G22" s="45" t="s">
        <v>763</v>
      </c>
      <c r="H22" s="96">
        <v>1946051</v>
      </c>
      <c r="I22" s="105">
        <v>34.200000000000003</v>
      </c>
      <c r="J22" s="75">
        <v>1280089</v>
      </c>
      <c r="K22" s="106">
        <v>100</v>
      </c>
    </row>
    <row r="23" spans="2:11" ht="60">
      <c r="B23" s="104"/>
      <c r="C23" s="104"/>
      <c r="D23" s="104"/>
      <c r="E23" s="104"/>
      <c r="F23" s="64" t="s">
        <v>765</v>
      </c>
      <c r="G23" s="45" t="s">
        <v>755</v>
      </c>
      <c r="H23" s="96">
        <v>1010337</v>
      </c>
      <c r="I23" s="105">
        <v>0</v>
      </c>
      <c r="J23" s="75">
        <v>1010337</v>
      </c>
      <c r="K23" s="106">
        <v>100</v>
      </c>
    </row>
    <row r="24" spans="2:11" ht="15">
      <c r="B24" s="104"/>
      <c r="C24" s="104"/>
      <c r="D24" s="104"/>
      <c r="E24" s="104"/>
      <c r="F24" s="64" t="s">
        <v>442</v>
      </c>
      <c r="G24" s="45"/>
      <c r="H24" s="96"/>
      <c r="I24" s="105"/>
      <c r="J24" s="75">
        <v>108699.3</v>
      </c>
      <c r="K24" s="106"/>
    </row>
    <row r="25" spans="2:11" ht="60">
      <c r="B25" s="104"/>
      <c r="C25" s="104"/>
      <c r="D25" s="104"/>
      <c r="E25" s="104"/>
      <c r="F25" s="64" t="s">
        <v>766</v>
      </c>
      <c r="G25" s="45" t="s">
        <v>759</v>
      </c>
      <c r="H25" s="96">
        <v>1635281</v>
      </c>
      <c r="I25" s="105">
        <v>34.1</v>
      </c>
      <c r="J25" s="75">
        <v>1077415</v>
      </c>
      <c r="K25" s="106">
        <v>100</v>
      </c>
    </row>
    <row r="26" spans="2:11" ht="60">
      <c r="B26" s="104"/>
      <c r="C26" s="104"/>
      <c r="D26" s="104"/>
      <c r="E26" s="104"/>
      <c r="F26" s="64" t="s">
        <v>767</v>
      </c>
      <c r="G26" s="45" t="s">
        <v>768</v>
      </c>
      <c r="H26" s="96">
        <v>3548112.28</v>
      </c>
      <c r="I26" s="105">
        <v>59.3</v>
      </c>
      <c r="J26" s="75">
        <v>1443171.28</v>
      </c>
      <c r="K26" s="106">
        <v>100</v>
      </c>
    </row>
    <row r="27" spans="2:11" ht="45">
      <c r="B27" s="104"/>
      <c r="C27" s="104"/>
      <c r="D27" s="104"/>
      <c r="E27" s="104"/>
      <c r="F27" s="64" t="s">
        <v>769</v>
      </c>
      <c r="G27" s="45" t="s">
        <v>757</v>
      </c>
      <c r="H27" s="96">
        <v>3668125</v>
      </c>
      <c r="I27" s="105">
        <v>67.7</v>
      </c>
      <c r="J27" s="75">
        <v>1183478</v>
      </c>
      <c r="K27" s="106">
        <v>100</v>
      </c>
    </row>
    <row r="28" spans="2:11" ht="15">
      <c r="B28" s="104"/>
      <c r="C28" s="104"/>
      <c r="D28" s="104"/>
      <c r="E28" s="104"/>
      <c r="F28" s="64" t="s">
        <v>442</v>
      </c>
      <c r="G28" s="45"/>
      <c r="H28" s="96"/>
      <c r="I28" s="105"/>
      <c r="J28" s="75">
        <v>29601.75</v>
      </c>
      <c r="K28" s="106"/>
    </row>
    <row r="29" spans="2:11" ht="60">
      <c r="B29" s="104"/>
      <c r="C29" s="104"/>
      <c r="D29" s="104"/>
      <c r="E29" s="104"/>
      <c r="F29" s="64" t="s">
        <v>770</v>
      </c>
      <c r="G29" s="45" t="s">
        <v>768</v>
      </c>
      <c r="H29" s="96">
        <v>6184320</v>
      </c>
      <c r="I29" s="105">
        <v>72.7</v>
      </c>
      <c r="J29" s="75">
        <v>1685500</v>
      </c>
      <c r="K29" s="106">
        <v>100</v>
      </c>
    </row>
    <row r="30" spans="2:11" ht="60">
      <c r="B30" s="104"/>
      <c r="C30" s="104"/>
      <c r="D30" s="104"/>
      <c r="E30" s="104"/>
      <c r="F30" s="64" t="s">
        <v>771</v>
      </c>
      <c r="G30" s="45" t="s">
        <v>772</v>
      </c>
      <c r="H30" s="96">
        <v>8292558</v>
      </c>
      <c r="I30" s="105">
        <v>99.9</v>
      </c>
      <c r="J30" s="75">
        <v>10442</v>
      </c>
      <c r="K30" s="106">
        <v>100</v>
      </c>
    </row>
    <row r="31" spans="2:11" ht="30">
      <c r="B31" s="104"/>
      <c r="C31" s="104"/>
      <c r="D31" s="104"/>
      <c r="E31" s="104"/>
      <c r="F31" s="64" t="s">
        <v>773</v>
      </c>
      <c r="G31" s="45" t="s">
        <v>759</v>
      </c>
      <c r="H31" s="96">
        <f>1673300+373162</f>
        <v>2046462</v>
      </c>
      <c r="I31" s="105">
        <v>45</v>
      </c>
      <c r="J31" s="75">
        <f>642656+483456</f>
        <v>1126112</v>
      </c>
      <c r="K31" s="106">
        <v>100</v>
      </c>
    </row>
    <row r="32" spans="2:11" ht="45">
      <c r="B32" s="104"/>
      <c r="C32" s="104"/>
      <c r="D32" s="104"/>
      <c r="E32" s="104"/>
      <c r="F32" s="64" t="s">
        <v>396</v>
      </c>
      <c r="G32" s="45" t="s">
        <v>755</v>
      </c>
      <c r="H32" s="96">
        <v>125900</v>
      </c>
      <c r="I32" s="105">
        <v>0</v>
      </c>
      <c r="J32" s="75">
        <v>125900</v>
      </c>
      <c r="K32" s="106">
        <v>100</v>
      </c>
    </row>
    <row r="33" spans="2:11" ht="15">
      <c r="B33" s="104"/>
      <c r="C33" s="104"/>
      <c r="D33" s="104"/>
      <c r="E33" s="104"/>
      <c r="F33" s="64" t="s">
        <v>442</v>
      </c>
      <c r="G33" s="45"/>
      <c r="H33" s="96"/>
      <c r="I33" s="105"/>
      <c r="J33" s="75">
        <v>125900</v>
      </c>
      <c r="K33" s="106"/>
    </row>
    <row r="34" spans="2:11" ht="36.75" customHeight="1">
      <c r="B34" s="104"/>
      <c r="C34" s="104"/>
      <c r="D34" s="104"/>
      <c r="E34" s="104"/>
      <c r="F34" s="64" t="s">
        <v>138</v>
      </c>
      <c r="G34" s="45" t="s">
        <v>755</v>
      </c>
      <c r="H34" s="96">
        <v>3690000</v>
      </c>
      <c r="I34" s="105">
        <v>0</v>
      </c>
      <c r="J34" s="75">
        <v>3690000</v>
      </c>
      <c r="K34" s="106">
        <v>100</v>
      </c>
    </row>
    <row r="35" spans="2:11" ht="15">
      <c r="B35" s="104"/>
      <c r="C35" s="104"/>
      <c r="D35" s="104"/>
      <c r="E35" s="104"/>
      <c r="F35" s="64" t="s">
        <v>442</v>
      </c>
      <c r="G35" s="45"/>
      <c r="H35" s="96"/>
      <c r="I35" s="105"/>
      <c r="J35" s="75">
        <v>150000</v>
      </c>
      <c r="K35" s="106"/>
    </row>
    <row r="36" spans="2:11" ht="48" customHeight="1">
      <c r="B36" s="104"/>
      <c r="C36" s="104"/>
      <c r="D36" s="104"/>
      <c r="E36" s="104"/>
      <c r="F36" s="64" t="s">
        <v>139</v>
      </c>
      <c r="G36" s="45" t="s">
        <v>755</v>
      </c>
      <c r="H36" s="96">
        <v>119070</v>
      </c>
      <c r="I36" s="105">
        <v>0</v>
      </c>
      <c r="J36" s="75">
        <v>119070</v>
      </c>
      <c r="K36" s="106">
        <v>100</v>
      </c>
    </row>
    <row r="37" spans="2:11" ht="15">
      <c r="B37" s="104"/>
      <c r="C37" s="104"/>
      <c r="D37" s="104"/>
      <c r="E37" s="104"/>
      <c r="F37" s="64" t="s">
        <v>442</v>
      </c>
      <c r="G37" s="45"/>
      <c r="H37" s="96"/>
      <c r="I37" s="105"/>
      <c r="J37" s="75">
        <v>119070</v>
      </c>
      <c r="K37" s="106"/>
    </row>
    <row r="38" spans="2:11" ht="45">
      <c r="B38" s="104"/>
      <c r="C38" s="104"/>
      <c r="D38" s="104"/>
      <c r="E38" s="104"/>
      <c r="F38" s="64" t="s">
        <v>140</v>
      </c>
      <c r="G38" s="45" t="s">
        <v>742</v>
      </c>
      <c r="H38" s="96">
        <v>3808532</v>
      </c>
      <c r="I38" s="105">
        <v>0</v>
      </c>
      <c r="J38" s="75">
        <v>434791</v>
      </c>
      <c r="K38" s="106">
        <v>11.4</v>
      </c>
    </row>
    <row r="39" spans="2:11" ht="15">
      <c r="B39" s="104"/>
      <c r="C39" s="104"/>
      <c r="D39" s="104"/>
      <c r="E39" s="104"/>
      <c r="F39" s="64" t="s">
        <v>442</v>
      </c>
      <c r="G39" s="45"/>
      <c r="H39" s="96"/>
      <c r="I39" s="105"/>
      <c r="J39" s="75">
        <v>38032</v>
      </c>
      <c r="K39" s="106"/>
    </row>
    <row r="40" spans="2:11" ht="60">
      <c r="B40" s="104"/>
      <c r="C40" s="104"/>
      <c r="D40" s="104"/>
      <c r="E40" s="104"/>
      <c r="F40" s="64" t="s">
        <v>141</v>
      </c>
      <c r="G40" s="45" t="s">
        <v>755</v>
      </c>
      <c r="H40" s="96">
        <v>598101</v>
      </c>
      <c r="I40" s="105">
        <v>0</v>
      </c>
      <c r="J40" s="75">
        <v>586113</v>
      </c>
      <c r="K40" s="106">
        <v>100</v>
      </c>
    </row>
    <row r="41" spans="2:11" ht="60">
      <c r="B41" s="104"/>
      <c r="C41" s="104"/>
      <c r="D41" s="104"/>
      <c r="E41" s="104"/>
      <c r="F41" s="64" t="s">
        <v>147</v>
      </c>
      <c r="G41" s="45" t="s">
        <v>755</v>
      </c>
      <c r="H41" s="75">
        <v>230193.72</v>
      </c>
      <c r="I41" s="105">
        <v>0</v>
      </c>
      <c r="J41" s="75">
        <v>230193.72</v>
      </c>
      <c r="K41" s="106">
        <v>100</v>
      </c>
    </row>
    <row r="42" spans="2:11" ht="15">
      <c r="B42" s="104"/>
      <c r="C42" s="104"/>
      <c r="D42" s="104"/>
      <c r="E42" s="104"/>
      <c r="F42" s="64" t="s">
        <v>442</v>
      </c>
      <c r="G42" s="45"/>
      <c r="H42" s="96"/>
      <c r="I42" s="105"/>
      <c r="J42" s="75">
        <v>230193.72</v>
      </c>
      <c r="K42" s="106"/>
    </row>
    <row r="43" spans="2:11" ht="35.25" customHeight="1">
      <c r="B43" s="104"/>
      <c r="C43" s="104"/>
      <c r="D43" s="104"/>
      <c r="E43" s="104"/>
      <c r="F43" s="64" t="s">
        <v>148</v>
      </c>
      <c r="G43" s="45" t="s">
        <v>755</v>
      </c>
      <c r="H43" s="96">
        <v>109998</v>
      </c>
      <c r="I43" s="105">
        <v>0</v>
      </c>
      <c r="J43" s="75">
        <v>109998</v>
      </c>
      <c r="K43" s="106">
        <v>100</v>
      </c>
    </row>
    <row r="44" spans="2:11" ht="15">
      <c r="B44" s="104"/>
      <c r="C44" s="104"/>
      <c r="D44" s="104"/>
      <c r="E44" s="104"/>
      <c r="F44" s="64" t="s">
        <v>442</v>
      </c>
      <c r="G44" s="45"/>
      <c r="H44" s="96"/>
      <c r="I44" s="105"/>
      <c r="J44" s="75">
        <v>109998</v>
      </c>
      <c r="K44" s="106"/>
    </row>
    <row r="45" spans="2:11" ht="30">
      <c r="B45" s="104"/>
      <c r="C45" s="104"/>
      <c r="D45" s="104"/>
      <c r="E45" s="104"/>
      <c r="F45" s="64" t="s">
        <v>149</v>
      </c>
      <c r="G45" s="45" t="s">
        <v>755</v>
      </c>
      <c r="H45" s="96">
        <v>116100</v>
      </c>
      <c r="I45" s="105">
        <v>0</v>
      </c>
      <c r="J45" s="75">
        <v>116100</v>
      </c>
      <c r="K45" s="106">
        <v>100</v>
      </c>
    </row>
    <row r="46" spans="2:11" ht="15">
      <c r="B46" s="104"/>
      <c r="C46" s="104"/>
      <c r="D46" s="104"/>
      <c r="E46" s="104"/>
      <c r="F46" s="64" t="s">
        <v>442</v>
      </c>
      <c r="G46" s="45"/>
      <c r="H46" s="96"/>
      <c r="I46" s="105"/>
      <c r="J46" s="75">
        <v>116100</v>
      </c>
      <c r="K46" s="106"/>
    </row>
    <row r="47" spans="2:11" ht="45">
      <c r="B47" s="104"/>
      <c r="C47" s="104"/>
      <c r="D47" s="104"/>
      <c r="E47" s="104"/>
      <c r="F47" s="64" t="s">
        <v>150</v>
      </c>
      <c r="G47" s="45">
        <v>2021</v>
      </c>
      <c r="H47" s="96">
        <v>24500</v>
      </c>
      <c r="I47" s="105">
        <v>0</v>
      </c>
      <c r="J47" s="75">
        <v>24500</v>
      </c>
      <c r="K47" s="106">
        <v>100</v>
      </c>
    </row>
    <row r="48" spans="2:11" ht="15">
      <c r="B48" s="104"/>
      <c r="C48" s="104"/>
      <c r="D48" s="104"/>
      <c r="E48" s="104"/>
      <c r="F48" s="64" t="s">
        <v>442</v>
      </c>
      <c r="G48" s="45"/>
      <c r="H48" s="96"/>
      <c r="I48" s="105"/>
      <c r="J48" s="75">
        <v>24500</v>
      </c>
      <c r="K48" s="106"/>
    </row>
    <row r="49" spans="2:11" ht="15">
      <c r="B49" s="104"/>
      <c r="C49" s="104"/>
      <c r="D49" s="104"/>
      <c r="E49" s="104"/>
      <c r="F49" s="64" t="s">
        <v>87</v>
      </c>
      <c r="G49" s="45" t="s">
        <v>755</v>
      </c>
      <c r="H49" s="96">
        <v>250000</v>
      </c>
      <c r="I49" s="105">
        <v>0</v>
      </c>
      <c r="J49" s="75">
        <v>250000</v>
      </c>
      <c r="K49" s="106">
        <v>100</v>
      </c>
    </row>
    <row r="50" spans="2:11" ht="15">
      <c r="B50" s="104"/>
      <c r="C50" s="104"/>
      <c r="D50" s="104"/>
      <c r="E50" s="104"/>
      <c r="F50" s="64" t="s">
        <v>442</v>
      </c>
      <c r="G50" s="45"/>
      <c r="H50" s="96"/>
      <c r="I50" s="105"/>
      <c r="J50" s="75">
        <v>250000</v>
      </c>
      <c r="K50" s="106"/>
    </row>
    <row r="51" spans="2:11" ht="15">
      <c r="B51" s="104"/>
      <c r="C51" s="104"/>
      <c r="D51" s="104"/>
      <c r="E51" s="104"/>
      <c r="F51" s="64" t="s">
        <v>88</v>
      </c>
      <c r="G51" s="45" t="s">
        <v>755</v>
      </c>
      <c r="H51" s="96">
        <v>250000</v>
      </c>
      <c r="I51" s="105">
        <v>0</v>
      </c>
      <c r="J51" s="75">
        <v>250000</v>
      </c>
      <c r="K51" s="106">
        <v>100</v>
      </c>
    </row>
    <row r="52" spans="2:11" ht="15">
      <c r="B52" s="104"/>
      <c r="C52" s="104"/>
      <c r="D52" s="104"/>
      <c r="E52" s="104"/>
      <c r="F52" s="64" t="s">
        <v>442</v>
      </c>
      <c r="G52" s="45"/>
      <c r="H52" s="96"/>
      <c r="I52" s="105"/>
      <c r="J52" s="75">
        <v>250000</v>
      </c>
      <c r="K52" s="106"/>
    </row>
    <row r="53" spans="2:11" ht="15">
      <c r="B53" s="44" t="s">
        <v>171</v>
      </c>
      <c r="C53" s="44" t="s">
        <v>564</v>
      </c>
      <c r="D53" s="44"/>
      <c r="E53" s="107" t="s">
        <v>565</v>
      </c>
      <c r="F53" s="108"/>
      <c r="G53" s="82"/>
      <c r="H53" s="81"/>
      <c r="I53" s="81"/>
      <c r="J53" s="63">
        <f>J54</f>
        <v>1840000</v>
      </c>
      <c r="K53" s="106"/>
    </row>
    <row r="54" spans="2:11" ht="45">
      <c r="B54" s="45" t="s">
        <v>172</v>
      </c>
      <c r="C54" s="45" t="s">
        <v>796</v>
      </c>
      <c r="D54" s="75" t="s">
        <v>523</v>
      </c>
      <c r="E54" s="76" t="s">
        <v>797</v>
      </c>
      <c r="F54" s="77"/>
      <c r="G54" s="77"/>
      <c r="H54" s="49"/>
      <c r="I54" s="52"/>
      <c r="J54" s="65">
        <f>J56+J58</f>
        <v>1840000</v>
      </c>
      <c r="K54" s="106"/>
    </row>
    <row r="55" spans="2:11" ht="15">
      <c r="B55" s="104"/>
      <c r="C55" s="104"/>
      <c r="D55" s="104"/>
      <c r="E55" s="104"/>
      <c r="F55" s="67" t="s">
        <v>578</v>
      </c>
      <c r="G55" s="109"/>
      <c r="H55" s="110"/>
      <c r="I55" s="104"/>
      <c r="J55" s="111"/>
      <c r="K55" s="112"/>
    </row>
    <row r="56" spans="2:11" ht="15">
      <c r="B56" s="104"/>
      <c r="C56" s="104"/>
      <c r="D56" s="104"/>
      <c r="E56" s="104"/>
      <c r="F56" s="64" t="s">
        <v>173</v>
      </c>
      <c r="G56" s="45">
        <v>2021</v>
      </c>
      <c r="H56" s="96">
        <v>1600000</v>
      </c>
      <c r="I56" s="105">
        <v>0</v>
      </c>
      <c r="J56" s="75">
        <v>1600000</v>
      </c>
      <c r="K56" s="106">
        <v>100</v>
      </c>
    </row>
    <row r="57" spans="2:11" ht="15">
      <c r="B57" s="104"/>
      <c r="C57" s="104"/>
      <c r="D57" s="104"/>
      <c r="E57" s="104"/>
      <c r="F57" s="64" t="s">
        <v>442</v>
      </c>
      <c r="G57" s="45"/>
      <c r="H57" s="96"/>
      <c r="I57" s="105"/>
      <c r="J57" s="75">
        <v>60000</v>
      </c>
      <c r="K57" s="106"/>
    </row>
    <row r="58" spans="2:11" ht="15">
      <c r="B58" s="104"/>
      <c r="C58" s="104"/>
      <c r="D58" s="104"/>
      <c r="E58" s="104"/>
      <c r="F58" s="64" t="s">
        <v>73</v>
      </c>
      <c r="G58" s="45">
        <v>2021</v>
      </c>
      <c r="H58" s="96">
        <v>240000</v>
      </c>
      <c r="I58" s="105">
        <v>0</v>
      </c>
      <c r="J58" s="75">
        <v>240000</v>
      </c>
      <c r="K58" s="106">
        <v>100</v>
      </c>
    </row>
    <row r="59" spans="2:11" ht="42.75">
      <c r="B59" s="43" t="s">
        <v>466</v>
      </c>
      <c r="C59" s="56"/>
      <c r="D59" s="43"/>
      <c r="E59" s="43" t="s">
        <v>465</v>
      </c>
      <c r="F59" s="54"/>
      <c r="G59" s="55"/>
      <c r="H59" s="55"/>
      <c r="I59" s="55"/>
      <c r="J59" s="61">
        <f>J60</f>
        <v>94426151</v>
      </c>
      <c r="K59" s="47"/>
    </row>
    <row r="60" spans="2:11" ht="42.75">
      <c r="B60" s="43" t="s">
        <v>467</v>
      </c>
      <c r="C60" s="44"/>
      <c r="D60" s="44"/>
      <c r="E60" s="43" t="s">
        <v>465</v>
      </c>
      <c r="F60" s="54"/>
      <c r="G60" s="55"/>
      <c r="H60" s="55"/>
      <c r="I60" s="55"/>
      <c r="J60" s="61">
        <f>J61</f>
        <v>94426151</v>
      </c>
      <c r="K60" s="47"/>
    </row>
    <row r="61" spans="2:11" ht="28.5">
      <c r="B61" s="44" t="s">
        <v>468</v>
      </c>
      <c r="C61" s="44" t="s">
        <v>567</v>
      </c>
      <c r="D61" s="44"/>
      <c r="E61" s="92" t="s">
        <v>568</v>
      </c>
      <c r="F61" s="51"/>
      <c r="G61" s="81"/>
      <c r="H61" s="81"/>
      <c r="I61" s="81"/>
      <c r="J61" s="63">
        <f>J62+J64</f>
        <v>94426151</v>
      </c>
      <c r="K61" s="78"/>
    </row>
    <row r="62" spans="2:11" ht="15">
      <c r="B62" s="45" t="s">
        <v>469</v>
      </c>
      <c r="C62" s="45" t="s">
        <v>529</v>
      </c>
      <c r="D62" s="45" t="s">
        <v>524</v>
      </c>
      <c r="E62" s="100" t="s">
        <v>752</v>
      </c>
      <c r="F62" s="101"/>
      <c r="G62" s="93"/>
      <c r="H62" s="93"/>
      <c r="I62" s="93"/>
      <c r="J62" s="65">
        <f>J63</f>
        <v>460385</v>
      </c>
      <c r="K62" s="94"/>
    </row>
    <row r="63" spans="2:11" ht="68.25" customHeight="1">
      <c r="B63" s="104"/>
      <c r="C63" s="104"/>
      <c r="D63" s="104"/>
      <c r="E63" s="104"/>
      <c r="F63" s="64" t="s">
        <v>470</v>
      </c>
      <c r="G63" s="45" t="s">
        <v>576</v>
      </c>
      <c r="H63" s="96">
        <v>915223</v>
      </c>
      <c r="I63" s="105">
        <v>47.4</v>
      </c>
      <c r="J63" s="75">
        <v>460385</v>
      </c>
      <c r="K63" s="105">
        <v>100</v>
      </c>
    </row>
    <row r="64" spans="2:11" ht="15">
      <c r="B64" s="45" t="s">
        <v>471</v>
      </c>
      <c r="C64" s="45" t="s">
        <v>532</v>
      </c>
      <c r="D64" s="45" t="s">
        <v>524</v>
      </c>
      <c r="E64" s="100" t="s">
        <v>533</v>
      </c>
      <c r="F64" s="101"/>
      <c r="G64" s="93"/>
      <c r="H64" s="93"/>
      <c r="I64" s="93"/>
      <c r="J64" s="65">
        <f>J66+J67+J68+J69+J71+J73+J74+J76+J78+J80+J81+J82+J83+J84+J86+J88+J89+J91+J65+J77+J92+J94+J96+J98+J100</f>
        <v>93965766</v>
      </c>
      <c r="K64" s="94"/>
    </row>
    <row r="65" spans="2:13" ht="67.5" customHeight="1">
      <c r="B65" s="104"/>
      <c r="C65" s="104"/>
      <c r="D65" s="104"/>
      <c r="E65" s="104"/>
      <c r="F65" s="64" t="s">
        <v>82</v>
      </c>
      <c r="G65" s="45" t="s">
        <v>742</v>
      </c>
      <c r="H65" s="96">
        <v>590395</v>
      </c>
      <c r="I65" s="105">
        <v>0</v>
      </c>
      <c r="J65" s="75">
        <v>590395</v>
      </c>
      <c r="K65" s="105">
        <v>100</v>
      </c>
    </row>
    <row r="66" spans="2:13" ht="45">
      <c r="B66" s="104"/>
      <c r="C66" s="104"/>
      <c r="D66" s="104"/>
      <c r="E66" s="104"/>
      <c r="F66" s="64" t="s">
        <v>472</v>
      </c>
      <c r="G66" s="45" t="s">
        <v>740</v>
      </c>
      <c r="H66" s="96">
        <v>8963210.0800000001</v>
      </c>
      <c r="I66" s="105">
        <v>30</v>
      </c>
      <c r="J66" s="75">
        <f>5432165-3001581</f>
        <v>2430584</v>
      </c>
      <c r="K66" s="105">
        <v>57</v>
      </c>
      <c r="M66" s="58"/>
    </row>
    <row r="67" spans="2:13" ht="36.75" customHeight="1">
      <c r="B67" s="104"/>
      <c r="C67" s="104"/>
      <c r="D67" s="104"/>
      <c r="E67" s="104"/>
      <c r="F67" s="64" t="s">
        <v>473</v>
      </c>
      <c r="G67" s="45" t="s">
        <v>740</v>
      </c>
      <c r="H67" s="96">
        <v>18652828</v>
      </c>
      <c r="I67" s="105">
        <v>17</v>
      </c>
      <c r="J67" s="75">
        <v>3632395</v>
      </c>
      <c r="K67" s="105">
        <v>36</v>
      </c>
    </row>
    <row r="68" spans="2:13" ht="30">
      <c r="B68" s="104"/>
      <c r="C68" s="104"/>
      <c r="D68" s="104"/>
      <c r="E68" s="104"/>
      <c r="F68" s="64" t="s">
        <v>107</v>
      </c>
      <c r="G68" s="45" t="s">
        <v>755</v>
      </c>
      <c r="H68" s="96">
        <v>2420556</v>
      </c>
      <c r="I68" s="105">
        <v>0</v>
      </c>
      <c r="J68" s="75">
        <v>2334195</v>
      </c>
      <c r="K68" s="105">
        <v>100</v>
      </c>
    </row>
    <row r="69" spans="2:13" ht="45">
      <c r="B69" s="104"/>
      <c r="C69" s="104"/>
      <c r="D69" s="104"/>
      <c r="E69" s="104"/>
      <c r="F69" s="64" t="s">
        <v>474</v>
      </c>
      <c r="G69" s="45" t="s">
        <v>755</v>
      </c>
      <c r="H69" s="96">
        <v>500000</v>
      </c>
      <c r="I69" s="105">
        <v>0</v>
      </c>
      <c r="J69" s="75">
        <v>500000</v>
      </c>
      <c r="K69" s="105">
        <v>100</v>
      </c>
    </row>
    <row r="70" spans="2:13" ht="15">
      <c r="B70" s="104"/>
      <c r="C70" s="104"/>
      <c r="D70" s="104"/>
      <c r="E70" s="104"/>
      <c r="F70" s="64" t="s">
        <v>626</v>
      </c>
      <c r="G70" s="45"/>
      <c r="H70" s="96"/>
      <c r="I70" s="105"/>
      <c r="J70" s="75">
        <v>70000</v>
      </c>
      <c r="K70" s="105"/>
    </row>
    <row r="71" spans="2:13" ht="60">
      <c r="B71" s="104"/>
      <c r="C71" s="104"/>
      <c r="D71" s="104"/>
      <c r="E71" s="104"/>
      <c r="F71" s="64" t="s">
        <v>475</v>
      </c>
      <c r="G71" s="45" t="s">
        <v>755</v>
      </c>
      <c r="H71" s="96">
        <f>270000+316100</f>
        <v>586100</v>
      </c>
      <c r="I71" s="105">
        <v>0</v>
      </c>
      <c r="J71" s="75">
        <f>270000+316100</f>
        <v>586100</v>
      </c>
      <c r="K71" s="105">
        <v>100</v>
      </c>
    </row>
    <row r="72" spans="2:13" ht="15">
      <c r="B72" s="104"/>
      <c r="C72" s="104"/>
      <c r="D72" s="104"/>
      <c r="E72" s="104"/>
      <c r="F72" s="64" t="s">
        <v>626</v>
      </c>
      <c r="G72" s="45"/>
      <c r="H72" s="96"/>
      <c r="I72" s="105"/>
      <c r="J72" s="75">
        <v>40000</v>
      </c>
      <c r="K72" s="105"/>
    </row>
    <row r="73" spans="2:13" ht="15">
      <c r="B73" s="104"/>
      <c r="C73" s="104"/>
      <c r="D73" s="104"/>
      <c r="E73" s="104"/>
      <c r="F73" s="64" t="s">
        <v>476</v>
      </c>
      <c r="G73" s="45" t="s">
        <v>576</v>
      </c>
      <c r="H73" s="96">
        <v>836783</v>
      </c>
      <c r="I73" s="105">
        <v>8</v>
      </c>
      <c r="J73" s="75">
        <f>769783-286105</f>
        <v>483678</v>
      </c>
      <c r="K73" s="105">
        <v>100</v>
      </c>
    </row>
    <row r="74" spans="2:13" ht="45">
      <c r="B74" s="104"/>
      <c r="C74" s="104"/>
      <c r="D74" s="104"/>
      <c r="E74" s="104"/>
      <c r="F74" s="64" t="s">
        <v>477</v>
      </c>
      <c r="G74" s="45" t="s">
        <v>755</v>
      </c>
      <c r="H74" s="96">
        <v>500000</v>
      </c>
      <c r="I74" s="105">
        <v>0</v>
      </c>
      <c r="J74" s="75">
        <v>500000</v>
      </c>
      <c r="K74" s="105">
        <v>100</v>
      </c>
    </row>
    <row r="75" spans="2:13" ht="15">
      <c r="B75" s="104"/>
      <c r="C75" s="104"/>
      <c r="D75" s="104"/>
      <c r="E75" s="104"/>
      <c r="F75" s="64" t="s">
        <v>626</v>
      </c>
      <c r="G75" s="45"/>
      <c r="H75" s="96"/>
      <c r="I75" s="105"/>
      <c r="J75" s="75">
        <v>10000</v>
      </c>
      <c r="K75" s="105"/>
    </row>
    <row r="76" spans="2:13" ht="15">
      <c r="B76" s="104"/>
      <c r="C76" s="104"/>
      <c r="D76" s="104"/>
      <c r="E76" s="104"/>
      <c r="F76" s="64" t="s">
        <v>478</v>
      </c>
      <c r="G76" s="45" t="s">
        <v>576</v>
      </c>
      <c r="H76" s="96">
        <v>133929</v>
      </c>
      <c r="I76" s="105">
        <v>63</v>
      </c>
      <c r="J76" s="75">
        <v>46740</v>
      </c>
      <c r="K76" s="105">
        <v>100</v>
      </c>
    </row>
    <row r="77" spans="2:13" ht="45">
      <c r="B77" s="104"/>
      <c r="C77" s="104"/>
      <c r="D77" s="104"/>
      <c r="E77" s="104"/>
      <c r="F77" s="64" t="s">
        <v>212</v>
      </c>
      <c r="G77" s="45"/>
      <c r="H77" s="96"/>
      <c r="I77" s="105"/>
      <c r="J77" s="75">
        <v>60000</v>
      </c>
      <c r="K77" s="105"/>
    </row>
    <row r="78" spans="2:13" ht="30">
      <c r="B78" s="104"/>
      <c r="C78" s="104"/>
      <c r="D78" s="104"/>
      <c r="E78" s="104"/>
      <c r="F78" s="64" t="s">
        <v>479</v>
      </c>
      <c r="G78" s="45" t="s">
        <v>755</v>
      </c>
      <c r="H78" s="96">
        <f>160000+20000</f>
        <v>180000</v>
      </c>
      <c r="I78" s="105">
        <v>0</v>
      </c>
      <c r="J78" s="75">
        <f>160000+20000</f>
        <v>180000</v>
      </c>
      <c r="K78" s="105">
        <v>100</v>
      </c>
    </row>
    <row r="79" spans="2:13" ht="15">
      <c r="B79" s="104"/>
      <c r="C79" s="104"/>
      <c r="D79" s="104"/>
      <c r="E79" s="104"/>
      <c r="F79" s="64" t="s">
        <v>626</v>
      </c>
      <c r="G79" s="45"/>
      <c r="H79" s="96"/>
      <c r="I79" s="105"/>
      <c r="J79" s="75">
        <v>10000</v>
      </c>
      <c r="K79" s="105"/>
    </row>
    <row r="80" spans="2:13" ht="47.25" customHeight="1">
      <c r="B80" s="104"/>
      <c r="C80" s="104"/>
      <c r="D80" s="104"/>
      <c r="E80" s="104"/>
      <c r="F80" s="64" t="s">
        <v>480</v>
      </c>
      <c r="G80" s="45" t="s">
        <v>576</v>
      </c>
      <c r="H80" s="96">
        <v>5469742</v>
      </c>
      <c r="I80" s="105">
        <v>78</v>
      </c>
      <c r="J80" s="75">
        <v>1779948</v>
      </c>
      <c r="K80" s="105">
        <v>100</v>
      </c>
    </row>
    <row r="81" spans="2:11" ht="60">
      <c r="B81" s="104"/>
      <c r="C81" s="104"/>
      <c r="D81" s="104"/>
      <c r="E81" s="104"/>
      <c r="F81" s="64" t="s">
        <v>481</v>
      </c>
      <c r="G81" s="45" t="s">
        <v>755</v>
      </c>
      <c r="H81" s="96">
        <v>119999</v>
      </c>
      <c r="I81" s="105">
        <v>0</v>
      </c>
      <c r="J81" s="75">
        <v>119999</v>
      </c>
      <c r="K81" s="105">
        <v>100</v>
      </c>
    </row>
    <row r="82" spans="2:11" ht="15">
      <c r="B82" s="104"/>
      <c r="C82" s="104"/>
      <c r="D82" s="104"/>
      <c r="E82" s="104"/>
      <c r="F82" s="64" t="s">
        <v>482</v>
      </c>
      <c r="G82" s="45" t="s">
        <v>576</v>
      </c>
      <c r="H82" s="96">
        <v>874838</v>
      </c>
      <c r="I82" s="105">
        <v>45</v>
      </c>
      <c r="J82" s="75">
        <v>481000</v>
      </c>
      <c r="K82" s="105">
        <v>100</v>
      </c>
    </row>
    <row r="83" spans="2:11" ht="15">
      <c r="B83" s="104"/>
      <c r="C83" s="104"/>
      <c r="D83" s="104"/>
      <c r="E83" s="104"/>
      <c r="F83" s="64" t="s">
        <v>483</v>
      </c>
      <c r="G83" s="45" t="s">
        <v>576</v>
      </c>
      <c r="H83" s="96">
        <v>6278644</v>
      </c>
      <c r="I83" s="105">
        <v>69</v>
      </c>
      <c r="J83" s="75">
        <v>1946400</v>
      </c>
      <c r="K83" s="105">
        <v>100</v>
      </c>
    </row>
    <row r="84" spans="2:11" ht="45">
      <c r="B84" s="104"/>
      <c r="C84" s="104"/>
      <c r="D84" s="104"/>
      <c r="E84" s="104"/>
      <c r="F84" s="64" t="s">
        <v>484</v>
      </c>
      <c r="G84" s="45" t="s">
        <v>755</v>
      </c>
      <c r="H84" s="96">
        <v>90000</v>
      </c>
      <c r="I84" s="105">
        <v>0</v>
      </c>
      <c r="J84" s="75">
        <v>90000</v>
      </c>
      <c r="K84" s="105">
        <v>100</v>
      </c>
    </row>
    <row r="85" spans="2:11" ht="15">
      <c r="B85" s="104"/>
      <c r="C85" s="104"/>
      <c r="D85" s="104"/>
      <c r="E85" s="104"/>
      <c r="F85" s="64" t="s">
        <v>626</v>
      </c>
      <c r="G85" s="45"/>
      <c r="H85" s="96"/>
      <c r="I85" s="105"/>
      <c r="J85" s="75">
        <v>15000</v>
      </c>
      <c r="K85" s="105"/>
    </row>
    <row r="86" spans="2:11" ht="45">
      <c r="B86" s="104"/>
      <c r="C86" s="104"/>
      <c r="D86" s="104"/>
      <c r="E86" s="104"/>
      <c r="F86" s="64" t="s">
        <v>485</v>
      </c>
      <c r="G86" s="45" t="s">
        <v>755</v>
      </c>
      <c r="H86" s="96">
        <v>50000</v>
      </c>
      <c r="I86" s="105">
        <v>0</v>
      </c>
      <c r="J86" s="75">
        <v>50000</v>
      </c>
      <c r="K86" s="105">
        <v>100</v>
      </c>
    </row>
    <row r="87" spans="2:11" ht="15">
      <c r="B87" s="104"/>
      <c r="C87" s="104"/>
      <c r="D87" s="104"/>
      <c r="E87" s="104"/>
      <c r="F87" s="64" t="s">
        <v>626</v>
      </c>
      <c r="G87" s="45"/>
      <c r="H87" s="96"/>
      <c r="I87" s="105"/>
      <c r="J87" s="75">
        <v>10000</v>
      </c>
      <c r="K87" s="105"/>
    </row>
    <row r="88" spans="2:11" ht="52.5" customHeight="1">
      <c r="B88" s="104"/>
      <c r="C88" s="104"/>
      <c r="D88" s="104"/>
      <c r="E88" s="104"/>
      <c r="F88" s="64" t="s">
        <v>177</v>
      </c>
      <c r="G88" s="45" t="s">
        <v>742</v>
      </c>
      <c r="H88" s="96">
        <v>10000000</v>
      </c>
      <c r="I88" s="105">
        <v>0</v>
      </c>
      <c r="J88" s="75">
        <f>10000000-5000000</f>
        <v>5000000</v>
      </c>
      <c r="K88" s="105">
        <v>50</v>
      </c>
    </row>
    <row r="89" spans="2:11" ht="52.5" customHeight="1">
      <c r="B89" s="104"/>
      <c r="C89" s="104"/>
      <c r="D89" s="104"/>
      <c r="E89" s="104"/>
      <c r="F89" s="64" t="s">
        <v>185</v>
      </c>
      <c r="G89" s="45" t="s">
        <v>755</v>
      </c>
      <c r="H89" s="96">
        <v>120000</v>
      </c>
      <c r="I89" s="105">
        <v>0</v>
      </c>
      <c r="J89" s="75">
        <v>120000</v>
      </c>
      <c r="K89" s="105">
        <v>100</v>
      </c>
    </row>
    <row r="90" spans="2:11" ht="15">
      <c r="B90" s="104"/>
      <c r="C90" s="104"/>
      <c r="D90" s="104"/>
      <c r="E90" s="104"/>
      <c r="F90" s="64" t="s">
        <v>626</v>
      </c>
      <c r="G90" s="45"/>
      <c r="H90" s="96"/>
      <c r="I90" s="105"/>
      <c r="J90" s="75">
        <v>20000</v>
      </c>
      <c r="K90" s="105"/>
    </row>
    <row r="91" spans="2:11" ht="60" customHeight="1">
      <c r="B91" s="104"/>
      <c r="C91" s="104"/>
      <c r="D91" s="104"/>
      <c r="E91" s="104"/>
      <c r="F91" s="64" t="s">
        <v>105</v>
      </c>
      <c r="G91" s="45" t="s">
        <v>740</v>
      </c>
      <c r="H91" s="96">
        <v>4769557</v>
      </c>
      <c r="I91" s="105">
        <v>34</v>
      </c>
      <c r="J91" s="75">
        <v>2705999</v>
      </c>
      <c r="K91" s="105">
        <v>90</v>
      </c>
    </row>
    <row r="92" spans="2:11" ht="60" customHeight="1">
      <c r="B92" s="104"/>
      <c r="C92" s="104"/>
      <c r="D92" s="104"/>
      <c r="E92" s="104"/>
      <c r="F92" s="64" t="s">
        <v>254</v>
      </c>
      <c r="G92" s="45">
        <v>2021</v>
      </c>
      <c r="H92" s="96">
        <v>6562692</v>
      </c>
      <c r="I92" s="105">
        <v>0</v>
      </c>
      <c r="J92" s="75">
        <v>6562692</v>
      </c>
      <c r="K92" s="105">
        <v>100</v>
      </c>
    </row>
    <row r="93" spans="2:11" ht="25.5" customHeight="1">
      <c r="B93" s="104"/>
      <c r="C93" s="104"/>
      <c r="D93" s="104"/>
      <c r="E93" s="104"/>
      <c r="F93" s="64" t="s">
        <v>626</v>
      </c>
      <c r="G93" s="45"/>
      <c r="H93" s="96"/>
      <c r="I93" s="105"/>
      <c r="J93" s="75">
        <v>569024</v>
      </c>
      <c r="K93" s="105"/>
    </row>
    <row r="94" spans="2:11" ht="60.75" customHeight="1">
      <c r="B94" s="104"/>
      <c r="C94" s="104"/>
      <c r="D94" s="104"/>
      <c r="E94" s="104"/>
      <c r="F94" s="64" t="s">
        <v>100</v>
      </c>
      <c r="G94" s="45" t="s">
        <v>742</v>
      </c>
      <c r="H94" s="96">
        <v>7954354</v>
      </c>
      <c r="I94" s="105">
        <v>0</v>
      </c>
      <c r="J94" s="75">
        <v>7954354</v>
      </c>
      <c r="K94" s="105">
        <v>100</v>
      </c>
    </row>
    <row r="95" spans="2:11" ht="15">
      <c r="B95" s="104"/>
      <c r="C95" s="104"/>
      <c r="D95" s="104"/>
      <c r="E95" s="104"/>
      <c r="F95" s="64" t="s">
        <v>626</v>
      </c>
      <c r="G95" s="45"/>
      <c r="H95" s="96"/>
      <c r="I95" s="105"/>
      <c r="J95" s="75">
        <v>99800</v>
      </c>
      <c r="K95" s="105"/>
    </row>
    <row r="96" spans="2:11" ht="60.75" customHeight="1">
      <c r="B96" s="104"/>
      <c r="C96" s="104"/>
      <c r="D96" s="104"/>
      <c r="E96" s="104"/>
      <c r="F96" s="64" t="s">
        <v>101</v>
      </c>
      <c r="G96" s="45" t="s">
        <v>742</v>
      </c>
      <c r="H96" s="96">
        <v>3489400</v>
      </c>
      <c r="I96" s="105">
        <v>0</v>
      </c>
      <c r="J96" s="75">
        <v>3489400</v>
      </c>
      <c r="K96" s="105">
        <v>100</v>
      </c>
    </row>
    <row r="97" spans="2:11" ht="15">
      <c r="B97" s="104"/>
      <c r="C97" s="104"/>
      <c r="D97" s="104"/>
      <c r="E97" s="104"/>
      <c r="F97" s="64" t="s">
        <v>626</v>
      </c>
      <c r="G97" s="45"/>
      <c r="H97" s="96"/>
      <c r="I97" s="105"/>
      <c r="J97" s="75">
        <v>86300</v>
      </c>
      <c r="K97" s="105"/>
    </row>
    <row r="98" spans="2:11" ht="49.5" customHeight="1">
      <c r="B98" s="104"/>
      <c r="C98" s="104"/>
      <c r="D98" s="104"/>
      <c r="E98" s="104"/>
      <c r="F98" s="64" t="s">
        <v>102</v>
      </c>
      <c r="G98" s="45" t="s">
        <v>742</v>
      </c>
      <c r="H98" s="96">
        <f>17524734+22995841</f>
        <v>40520575</v>
      </c>
      <c r="I98" s="105">
        <v>0</v>
      </c>
      <c r="J98" s="75">
        <f>17524734+22995841</f>
        <v>40520575</v>
      </c>
      <c r="K98" s="105">
        <v>100</v>
      </c>
    </row>
    <row r="99" spans="2:11" ht="15">
      <c r="B99" s="104"/>
      <c r="C99" s="104"/>
      <c r="D99" s="104"/>
      <c r="E99" s="104"/>
      <c r="F99" s="64" t="s">
        <v>626</v>
      </c>
      <c r="G99" s="45"/>
      <c r="H99" s="96"/>
      <c r="I99" s="105"/>
      <c r="J99" s="75">
        <v>99800</v>
      </c>
      <c r="K99" s="105"/>
    </row>
    <row r="100" spans="2:11" ht="52.5" customHeight="1">
      <c r="B100" s="104"/>
      <c r="C100" s="104"/>
      <c r="D100" s="104"/>
      <c r="E100" s="104"/>
      <c r="F100" s="64" t="s">
        <v>103</v>
      </c>
      <c r="G100" s="45" t="s">
        <v>742</v>
      </c>
      <c r="H100" s="96">
        <v>11801312</v>
      </c>
      <c r="I100" s="105">
        <v>0</v>
      </c>
      <c r="J100" s="75">
        <v>11801312</v>
      </c>
      <c r="K100" s="105">
        <v>100</v>
      </c>
    </row>
    <row r="101" spans="2:11" ht="15">
      <c r="B101" s="104"/>
      <c r="C101" s="104"/>
      <c r="D101" s="104"/>
      <c r="E101" s="104"/>
      <c r="F101" s="64" t="s">
        <v>626</v>
      </c>
      <c r="G101" s="45"/>
      <c r="H101" s="96"/>
      <c r="I101" s="105"/>
      <c r="J101" s="75">
        <v>99800</v>
      </c>
      <c r="K101" s="105"/>
    </row>
    <row r="102" spans="2:11" ht="42.75">
      <c r="B102" s="43" t="s">
        <v>735</v>
      </c>
      <c r="C102" s="56"/>
      <c r="D102" s="43"/>
      <c r="E102" s="43" t="s">
        <v>737</v>
      </c>
      <c r="F102" s="54"/>
      <c r="G102" s="55"/>
      <c r="H102" s="55"/>
      <c r="I102" s="55"/>
      <c r="J102" s="61">
        <f>J103</f>
        <v>11304489</v>
      </c>
      <c r="K102" s="47"/>
    </row>
    <row r="103" spans="2:11" ht="42.75">
      <c r="B103" s="43" t="s">
        <v>736</v>
      </c>
      <c r="C103" s="44"/>
      <c r="D103" s="44"/>
      <c r="E103" s="43" t="s">
        <v>737</v>
      </c>
      <c r="F103" s="54"/>
      <c r="G103" s="55"/>
      <c r="H103" s="55"/>
      <c r="I103" s="55"/>
      <c r="J103" s="61">
        <f>J105+J120</f>
        <v>11304489</v>
      </c>
      <c r="K103" s="47"/>
    </row>
    <row r="104" spans="2:11" ht="28.5">
      <c r="B104" s="44" t="s">
        <v>775</v>
      </c>
      <c r="C104" s="44" t="s">
        <v>567</v>
      </c>
      <c r="D104" s="44"/>
      <c r="E104" s="92" t="s">
        <v>568</v>
      </c>
      <c r="F104" s="51"/>
      <c r="G104" s="81"/>
      <c r="H104" s="81"/>
      <c r="I104" s="81"/>
      <c r="J104" s="63">
        <f>J105</f>
        <v>9304489</v>
      </c>
      <c r="K104" s="78"/>
    </row>
    <row r="105" spans="2:11" ht="15">
      <c r="B105" s="45" t="s">
        <v>738</v>
      </c>
      <c r="C105" s="45" t="s">
        <v>690</v>
      </c>
      <c r="D105" s="45" t="s">
        <v>524</v>
      </c>
      <c r="E105" s="100" t="s">
        <v>691</v>
      </c>
      <c r="F105" s="101"/>
      <c r="G105" s="93"/>
      <c r="H105" s="93"/>
      <c r="I105" s="93"/>
      <c r="J105" s="65">
        <f>J106+J107+J108+J110+J111+J112+J114+J116+J118</f>
        <v>9304489</v>
      </c>
      <c r="K105" s="94"/>
    </row>
    <row r="106" spans="2:11" ht="45">
      <c r="B106" s="104"/>
      <c r="C106" s="104"/>
      <c r="D106" s="104"/>
      <c r="E106" s="104"/>
      <c r="F106" s="64" t="s">
        <v>739</v>
      </c>
      <c r="G106" s="45" t="s">
        <v>576</v>
      </c>
      <c r="H106" s="96">
        <f>1349396-78270</f>
        <v>1271126</v>
      </c>
      <c r="I106" s="105">
        <v>3.8</v>
      </c>
      <c r="J106" s="75">
        <f>1301396-78270</f>
        <v>1223126</v>
      </c>
      <c r="K106" s="105">
        <v>100</v>
      </c>
    </row>
    <row r="107" spans="2:11" ht="63">
      <c r="B107" s="104"/>
      <c r="C107" s="104"/>
      <c r="D107" s="104"/>
      <c r="E107" s="104"/>
      <c r="F107" s="64" t="s">
        <v>344</v>
      </c>
      <c r="G107" s="45" t="s">
        <v>740</v>
      </c>
      <c r="H107" s="96">
        <v>8296601</v>
      </c>
      <c r="I107" s="105">
        <v>0.6</v>
      </c>
      <c r="J107" s="75">
        <v>4644678</v>
      </c>
      <c r="K107" s="106">
        <v>56</v>
      </c>
    </row>
    <row r="108" spans="2:11" ht="45">
      <c r="B108" s="104"/>
      <c r="C108" s="104"/>
      <c r="D108" s="104"/>
      <c r="E108" s="104"/>
      <c r="F108" s="64" t="s">
        <v>741</v>
      </c>
      <c r="G108" s="45" t="s">
        <v>742</v>
      </c>
      <c r="H108" s="96">
        <v>7200000</v>
      </c>
      <c r="I108" s="105">
        <v>0</v>
      </c>
      <c r="J108" s="75">
        <f>100000+437226</f>
        <v>537226</v>
      </c>
      <c r="K108" s="106">
        <v>6.9</v>
      </c>
    </row>
    <row r="109" spans="2:11" ht="15">
      <c r="B109" s="104"/>
      <c r="C109" s="104"/>
      <c r="D109" s="104"/>
      <c r="E109" s="104"/>
      <c r="F109" s="64" t="s">
        <v>743</v>
      </c>
      <c r="G109" s="45"/>
      <c r="H109" s="96"/>
      <c r="I109" s="105"/>
      <c r="J109" s="75">
        <f>100000+437226</f>
        <v>537226</v>
      </c>
      <c r="K109" s="105"/>
    </row>
    <row r="110" spans="2:11" ht="60">
      <c r="B110" s="104"/>
      <c r="C110" s="104"/>
      <c r="D110" s="104"/>
      <c r="E110" s="104"/>
      <c r="F110" s="64" t="s">
        <v>744</v>
      </c>
      <c r="G110" s="45" t="s">
        <v>745</v>
      </c>
      <c r="H110" s="96">
        <v>1601000</v>
      </c>
      <c r="I110" s="105">
        <v>50.33</v>
      </c>
      <c r="J110" s="75">
        <v>252366</v>
      </c>
      <c r="K110" s="105">
        <v>66.099999999999994</v>
      </c>
    </row>
    <row r="111" spans="2:11" ht="45">
      <c r="B111" s="104"/>
      <c r="C111" s="104"/>
      <c r="D111" s="104"/>
      <c r="E111" s="104"/>
      <c r="F111" s="64" t="s">
        <v>746</v>
      </c>
      <c r="G111" s="45" t="s">
        <v>747</v>
      </c>
      <c r="H111" s="96">
        <v>3346243</v>
      </c>
      <c r="I111" s="105">
        <v>99.7</v>
      </c>
      <c r="J111" s="75">
        <v>11419</v>
      </c>
      <c r="K111" s="105">
        <v>100</v>
      </c>
    </row>
    <row r="112" spans="2:11" ht="15">
      <c r="B112" s="104"/>
      <c r="C112" s="104"/>
      <c r="D112" s="104"/>
      <c r="E112" s="104"/>
      <c r="F112" s="64" t="s">
        <v>435</v>
      </c>
      <c r="G112" s="45" t="s">
        <v>742</v>
      </c>
      <c r="H112" s="96">
        <v>550000</v>
      </c>
      <c r="I112" s="105" t="s">
        <v>436</v>
      </c>
      <c r="J112" s="75">
        <f>50000-17100</f>
        <v>32900</v>
      </c>
      <c r="K112" s="105">
        <v>6</v>
      </c>
    </row>
    <row r="113" spans="2:11" ht="15">
      <c r="B113" s="104"/>
      <c r="C113" s="104"/>
      <c r="D113" s="104"/>
      <c r="E113" s="104"/>
      <c r="F113" s="64" t="s">
        <v>437</v>
      </c>
      <c r="G113" s="45"/>
      <c r="H113" s="96"/>
      <c r="I113" s="105"/>
      <c r="J113" s="75">
        <f>50000-17100</f>
        <v>32900</v>
      </c>
      <c r="K113" s="105"/>
    </row>
    <row r="114" spans="2:11" ht="45">
      <c r="B114" s="104"/>
      <c r="C114" s="104"/>
      <c r="D114" s="104"/>
      <c r="E114" s="104"/>
      <c r="F114" s="64" t="s">
        <v>486</v>
      </c>
      <c r="G114" s="45" t="s">
        <v>730</v>
      </c>
      <c r="H114" s="96">
        <v>5085074</v>
      </c>
      <c r="I114" s="105">
        <v>0</v>
      </c>
      <c r="J114" s="75">
        <v>85074</v>
      </c>
      <c r="K114" s="105">
        <v>1.6730140013694983</v>
      </c>
    </row>
    <row r="115" spans="2:11" ht="15">
      <c r="B115" s="104"/>
      <c r="C115" s="104"/>
      <c r="D115" s="104"/>
      <c r="E115" s="104"/>
      <c r="F115" s="64" t="s">
        <v>437</v>
      </c>
      <c r="G115" s="45"/>
      <c r="H115" s="96"/>
      <c r="I115" s="105"/>
      <c r="J115" s="75">
        <v>85074</v>
      </c>
      <c r="K115" s="105"/>
    </row>
    <row r="116" spans="2:11" ht="45">
      <c r="B116" s="104"/>
      <c r="C116" s="104"/>
      <c r="D116" s="104"/>
      <c r="E116" s="104"/>
      <c r="F116" s="64" t="s">
        <v>487</v>
      </c>
      <c r="G116" s="45" t="s">
        <v>730</v>
      </c>
      <c r="H116" s="96">
        <v>11280000</v>
      </c>
      <c r="I116" s="105">
        <v>0</v>
      </c>
      <c r="J116" s="75">
        <v>280000</v>
      </c>
      <c r="K116" s="105">
        <v>2.4822695035460995</v>
      </c>
    </row>
    <row r="117" spans="2:11" ht="15">
      <c r="B117" s="104"/>
      <c r="C117" s="104"/>
      <c r="D117" s="104"/>
      <c r="E117" s="104"/>
      <c r="F117" s="64" t="s">
        <v>437</v>
      </c>
      <c r="G117" s="45"/>
      <c r="H117" s="96"/>
      <c r="I117" s="105"/>
      <c r="J117" s="75">
        <v>280000</v>
      </c>
      <c r="K117" s="105"/>
    </row>
    <row r="118" spans="2:11" ht="30">
      <c r="B118" s="104"/>
      <c r="C118" s="104"/>
      <c r="D118" s="104"/>
      <c r="E118" s="104"/>
      <c r="F118" s="64" t="s">
        <v>178</v>
      </c>
      <c r="G118" s="45">
        <v>2021</v>
      </c>
      <c r="H118" s="96">
        <v>2237700</v>
      </c>
      <c r="I118" s="105">
        <v>0</v>
      </c>
      <c r="J118" s="75">
        <v>2237700</v>
      </c>
      <c r="K118" s="105">
        <v>100</v>
      </c>
    </row>
    <row r="119" spans="2:11" ht="15">
      <c r="B119" s="104"/>
      <c r="C119" s="104"/>
      <c r="D119" s="104"/>
      <c r="E119" s="104"/>
      <c r="F119" s="64" t="s">
        <v>437</v>
      </c>
      <c r="G119" s="45"/>
      <c r="H119" s="96"/>
      <c r="I119" s="105"/>
      <c r="J119" s="75">
        <v>95700</v>
      </c>
      <c r="K119" s="105"/>
    </row>
    <row r="120" spans="2:11" ht="15">
      <c r="B120" s="44" t="s">
        <v>176</v>
      </c>
      <c r="C120" s="44" t="s">
        <v>564</v>
      </c>
      <c r="D120" s="44"/>
      <c r="E120" s="107" t="s">
        <v>565</v>
      </c>
      <c r="F120" s="108"/>
      <c r="G120" s="82"/>
      <c r="H120" s="81"/>
      <c r="I120" s="81"/>
      <c r="J120" s="63">
        <f>J121</f>
        <v>2000000</v>
      </c>
      <c r="K120" s="106"/>
    </row>
    <row r="121" spans="2:11" ht="45">
      <c r="B121" s="45" t="s">
        <v>174</v>
      </c>
      <c r="C121" s="45" t="s">
        <v>796</v>
      </c>
      <c r="D121" s="75" t="s">
        <v>523</v>
      </c>
      <c r="E121" s="76" t="s">
        <v>797</v>
      </c>
      <c r="F121" s="77"/>
      <c r="G121" s="77"/>
      <c r="H121" s="49"/>
      <c r="I121" s="52"/>
      <c r="J121" s="65">
        <f>J123</f>
        <v>2000000</v>
      </c>
      <c r="K121" s="105"/>
    </row>
    <row r="122" spans="2:11" ht="15">
      <c r="B122" s="104"/>
      <c r="C122" s="104"/>
      <c r="D122" s="104"/>
      <c r="E122" s="104"/>
      <c r="F122" s="67" t="s">
        <v>578</v>
      </c>
      <c r="G122" s="109"/>
      <c r="H122" s="110"/>
      <c r="I122" s="104"/>
      <c r="J122" s="111"/>
      <c r="K122" s="105"/>
    </row>
    <row r="123" spans="2:11" ht="15">
      <c r="B123" s="104"/>
      <c r="C123" s="104"/>
      <c r="D123" s="104"/>
      <c r="E123" s="104"/>
      <c r="F123" s="64" t="s">
        <v>175</v>
      </c>
      <c r="G123" s="45">
        <v>2021</v>
      </c>
      <c r="H123" s="96">
        <v>2000000</v>
      </c>
      <c r="I123" s="105"/>
      <c r="J123" s="75">
        <v>2000000</v>
      </c>
      <c r="K123" s="105">
        <v>100</v>
      </c>
    </row>
    <row r="124" spans="2:11" ht="42.75">
      <c r="B124" s="43" t="s">
        <v>725</v>
      </c>
      <c r="C124" s="56"/>
      <c r="D124" s="43"/>
      <c r="E124" s="43" t="s">
        <v>727</v>
      </c>
      <c r="F124" s="54"/>
      <c r="G124" s="55"/>
      <c r="H124" s="55"/>
      <c r="I124" s="55"/>
      <c r="J124" s="61">
        <f>J125</f>
        <v>7570658</v>
      </c>
      <c r="K124" s="47"/>
    </row>
    <row r="125" spans="2:11" ht="42.75">
      <c r="B125" s="43" t="s">
        <v>726</v>
      </c>
      <c r="C125" s="44"/>
      <c r="D125" s="44"/>
      <c r="E125" s="43" t="s">
        <v>727</v>
      </c>
      <c r="F125" s="54"/>
      <c r="G125" s="55"/>
      <c r="H125" s="55"/>
      <c r="I125" s="55"/>
      <c r="J125" s="61">
        <f>J127+J133</f>
        <v>7570658</v>
      </c>
      <c r="K125" s="47"/>
    </row>
    <row r="126" spans="2:11" ht="28.5">
      <c r="B126" s="44" t="s">
        <v>776</v>
      </c>
      <c r="C126" s="44" t="s">
        <v>567</v>
      </c>
      <c r="D126" s="44"/>
      <c r="E126" s="92" t="s">
        <v>568</v>
      </c>
      <c r="F126" s="51"/>
      <c r="G126" s="81"/>
      <c r="H126" s="81"/>
      <c r="I126" s="81"/>
      <c r="J126" s="63">
        <f>J127</f>
        <v>6922658</v>
      </c>
      <c r="K126" s="78"/>
    </row>
    <row r="127" spans="2:11" ht="15">
      <c r="B127" s="45">
        <v>1017324</v>
      </c>
      <c r="C127" s="45">
        <v>7324</v>
      </c>
      <c r="D127" s="45" t="s">
        <v>524</v>
      </c>
      <c r="E127" s="100" t="s">
        <v>575</v>
      </c>
      <c r="F127" s="101"/>
      <c r="G127" s="93"/>
      <c r="H127" s="93"/>
      <c r="I127" s="93"/>
      <c r="J127" s="65">
        <f>J128+J129+J130+J131+J132</f>
        <v>6922658</v>
      </c>
      <c r="K127" s="94"/>
    </row>
    <row r="128" spans="2:11" ht="42.75" customHeight="1">
      <c r="B128" s="104"/>
      <c r="C128" s="104"/>
      <c r="D128" s="104"/>
      <c r="E128" s="104"/>
      <c r="F128" s="64" t="s">
        <v>728</v>
      </c>
      <c r="G128" s="45" t="s">
        <v>730</v>
      </c>
      <c r="H128" s="96">
        <v>10950036</v>
      </c>
      <c r="I128" s="105">
        <v>0</v>
      </c>
      <c r="J128" s="75">
        <f>7690857-6750857</f>
        <v>940000</v>
      </c>
      <c r="K128" s="105">
        <v>8.6</v>
      </c>
    </row>
    <row r="129" spans="1:13" ht="68.25" customHeight="1">
      <c r="B129" s="104"/>
      <c r="C129" s="104"/>
      <c r="D129" s="104"/>
      <c r="E129" s="104"/>
      <c r="F129" s="64" t="s">
        <v>729</v>
      </c>
      <c r="G129" s="45" t="s">
        <v>572</v>
      </c>
      <c r="H129" s="96">
        <v>7238198</v>
      </c>
      <c r="I129" s="105">
        <v>84.831271413713168</v>
      </c>
      <c r="J129" s="75">
        <v>1097943</v>
      </c>
      <c r="K129" s="105">
        <v>100.00000539971356</v>
      </c>
    </row>
    <row r="130" spans="1:13" ht="57.75" customHeight="1">
      <c r="B130" s="104"/>
      <c r="C130" s="104"/>
      <c r="D130" s="104"/>
      <c r="E130" s="104"/>
      <c r="F130" s="64" t="s">
        <v>110</v>
      </c>
      <c r="G130" s="45" t="s">
        <v>576</v>
      </c>
      <c r="H130" s="96">
        <v>3646497</v>
      </c>
      <c r="I130" s="105">
        <v>0</v>
      </c>
      <c r="J130" s="75">
        <f>190251+3456246-361833</f>
        <v>3284664</v>
      </c>
      <c r="K130" s="105">
        <v>90.1</v>
      </c>
    </row>
    <row r="131" spans="1:13" ht="57.75" customHeight="1">
      <c r="B131" s="104"/>
      <c r="C131" s="104"/>
      <c r="D131" s="104"/>
      <c r="E131" s="104"/>
      <c r="F131" s="64" t="s">
        <v>111</v>
      </c>
      <c r="G131" s="45" t="s">
        <v>755</v>
      </c>
      <c r="H131" s="96">
        <v>1165001</v>
      </c>
      <c r="I131" s="105">
        <v>0</v>
      </c>
      <c r="J131" s="75">
        <f>1165001-1143301</f>
        <v>21700</v>
      </c>
      <c r="K131" s="105">
        <v>1.9</v>
      </c>
    </row>
    <row r="132" spans="1:13" ht="72.75" customHeight="1">
      <c r="B132" s="104"/>
      <c r="C132" s="104"/>
      <c r="D132" s="104"/>
      <c r="E132" s="104"/>
      <c r="F132" s="64" t="s">
        <v>108</v>
      </c>
      <c r="G132" s="45" t="s">
        <v>106</v>
      </c>
      <c r="H132" s="96">
        <v>25812431</v>
      </c>
      <c r="I132" s="105">
        <v>3.5</v>
      </c>
      <c r="J132" s="75">
        <f>1143301+435050</f>
        <v>1578351</v>
      </c>
      <c r="K132" s="105">
        <v>9.6</v>
      </c>
    </row>
    <row r="133" spans="1:13" ht="28.5">
      <c r="B133" s="44" t="s">
        <v>731</v>
      </c>
      <c r="C133" s="44" t="s">
        <v>732</v>
      </c>
      <c r="D133" s="44" t="s">
        <v>524</v>
      </c>
      <c r="E133" s="62" t="s">
        <v>733</v>
      </c>
      <c r="F133" s="54"/>
      <c r="G133" s="55"/>
      <c r="H133" s="55"/>
      <c r="I133" s="55"/>
      <c r="J133" s="63">
        <f>J135+J134</f>
        <v>648000</v>
      </c>
      <c r="K133" s="47"/>
    </row>
    <row r="134" spans="1:13" ht="15">
      <c r="B134" s="104"/>
      <c r="C134" s="104"/>
      <c r="D134" s="104"/>
      <c r="E134" s="104"/>
      <c r="F134" s="64" t="s">
        <v>501</v>
      </c>
      <c r="G134" s="45">
        <v>2021</v>
      </c>
      <c r="H134" s="96"/>
      <c r="I134" s="105"/>
      <c r="J134" s="75">
        <f>500000-50000</f>
        <v>450000</v>
      </c>
      <c r="K134" s="105"/>
    </row>
    <row r="135" spans="1:13" ht="68.25" customHeight="1">
      <c r="B135" s="104"/>
      <c r="C135" s="104"/>
      <c r="D135" s="104"/>
      <c r="E135" s="104"/>
      <c r="F135" s="64" t="s">
        <v>734</v>
      </c>
      <c r="G135" s="45">
        <v>2021</v>
      </c>
      <c r="H135" s="96"/>
      <c r="I135" s="105"/>
      <c r="J135" s="75">
        <f>200000-2000</f>
        <v>198000</v>
      </c>
      <c r="K135" s="105"/>
    </row>
    <row r="136" spans="1:13" ht="28.5">
      <c r="B136" s="43" t="s">
        <v>54</v>
      </c>
      <c r="C136" s="56"/>
      <c r="D136" s="43"/>
      <c r="E136" s="43" t="s">
        <v>55</v>
      </c>
      <c r="F136" s="54"/>
      <c r="G136" s="55"/>
      <c r="H136" s="55"/>
      <c r="I136" s="55"/>
      <c r="J136" s="61">
        <f>J137</f>
        <v>298702</v>
      </c>
      <c r="K136" s="47"/>
    </row>
    <row r="137" spans="1:13" ht="28.5">
      <c r="B137" s="43" t="s">
        <v>56</v>
      </c>
      <c r="C137" s="44"/>
      <c r="D137" s="44"/>
      <c r="E137" s="43" t="s">
        <v>55</v>
      </c>
      <c r="F137" s="54"/>
      <c r="G137" s="55"/>
      <c r="H137" s="55"/>
      <c r="I137" s="55"/>
      <c r="J137" s="61">
        <f>J138</f>
        <v>298702</v>
      </c>
      <c r="K137" s="47"/>
    </row>
    <row r="138" spans="1:13" ht="28.5">
      <c r="B138" s="44" t="s">
        <v>57</v>
      </c>
      <c r="C138" s="44" t="s">
        <v>567</v>
      </c>
      <c r="D138" s="44"/>
      <c r="E138" s="92" t="s">
        <v>568</v>
      </c>
      <c r="F138" s="51"/>
      <c r="G138" s="81"/>
      <c r="H138" s="81"/>
      <c r="I138" s="81"/>
      <c r="J138" s="63">
        <f>J139</f>
        <v>298702</v>
      </c>
      <c r="K138" s="78"/>
    </row>
    <row r="139" spans="1:13" ht="30">
      <c r="B139" s="45" t="s">
        <v>58</v>
      </c>
      <c r="C139" s="45" t="s">
        <v>514</v>
      </c>
      <c r="D139" s="45" t="s">
        <v>524</v>
      </c>
      <c r="E139" s="100" t="s">
        <v>516</v>
      </c>
      <c r="F139" s="101"/>
      <c r="G139" s="93"/>
      <c r="H139" s="93"/>
      <c r="I139" s="93"/>
      <c r="J139" s="65">
        <f>J140</f>
        <v>298702</v>
      </c>
      <c r="K139" s="94"/>
    </row>
    <row r="140" spans="1:13" ht="60">
      <c r="B140" s="104"/>
      <c r="C140" s="104"/>
      <c r="D140" s="104"/>
      <c r="E140" s="104"/>
      <c r="F140" s="64" t="s">
        <v>59</v>
      </c>
      <c r="G140" s="45" t="s">
        <v>742</v>
      </c>
      <c r="H140" s="96">
        <v>6771600</v>
      </c>
      <c r="I140" s="105">
        <v>0</v>
      </c>
      <c r="J140" s="75">
        <v>298702</v>
      </c>
      <c r="K140" s="105">
        <v>4.4000000000000004</v>
      </c>
    </row>
    <row r="141" spans="1:13" ht="15">
      <c r="B141" s="104"/>
      <c r="C141" s="104"/>
      <c r="D141" s="104"/>
      <c r="E141" s="104"/>
      <c r="F141" s="64" t="s">
        <v>437</v>
      </c>
      <c r="G141" s="45"/>
      <c r="H141" s="96"/>
      <c r="I141" s="105"/>
      <c r="J141" s="75">
        <v>298702</v>
      </c>
      <c r="K141" s="105"/>
    </row>
    <row r="142" spans="1:13" s="173" customFormat="1" ht="50.45" customHeight="1">
      <c r="A142" s="103"/>
      <c r="B142" s="43" t="s">
        <v>526</v>
      </c>
      <c r="C142" s="56"/>
      <c r="D142" s="43"/>
      <c r="E142" s="43" t="s">
        <v>525</v>
      </c>
      <c r="F142" s="54"/>
      <c r="G142" s="55"/>
      <c r="H142" s="55"/>
      <c r="I142" s="55"/>
      <c r="J142" s="61">
        <f>J143</f>
        <v>956537098</v>
      </c>
      <c r="K142" s="47"/>
    </row>
    <row r="143" spans="1:13" s="113" customFormat="1" ht="46.15" customHeight="1">
      <c r="A143" s="103"/>
      <c r="B143" s="43" t="s">
        <v>527</v>
      </c>
      <c r="C143" s="44"/>
      <c r="D143" s="44"/>
      <c r="E143" s="43" t="s">
        <v>525</v>
      </c>
      <c r="F143" s="54"/>
      <c r="G143" s="55"/>
      <c r="H143" s="55"/>
      <c r="I143" s="55"/>
      <c r="J143" s="61">
        <f>J267+J144+J243+J522+J258</f>
        <v>956537098</v>
      </c>
      <c r="K143" s="47"/>
      <c r="L143" s="61"/>
      <c r="M143" s="174"/>
    </row>
    <row r="144" spans="1:13" s="113" customFormat="1" ht="28.5">
      <c r="A144" s="103"/>
      <c r="B144" s="44" t="s">
        <v>620</v>
      </c>
      <c r="C144" s="44" t="s">
        <v>621</v>
      </c>
      <c r="D144" s="44" t="s">
        <v>524</v>
      </c>
      <c r="E144" s="62" t="s">
        <v>622</v>
      </c>
      <c r="F144" s="54"/>
      <c r="G144" s="55"/>
      <c r="H144" s="55"/>
      <c r="I144" s="55"/>
      <c r="J144" s="63">
        <f>J148+J153+J226+J239+J241+J145+J147+J163+J216+J218+J220+J222+J224+J229+J233+J235++J150+J237+J158+J160+J165+J167+J169+J171+J173+J175+J177+J179+J181+J183+J185+J187+J231+J189+J191+J193+J195+J197+J199+J201+J203+J205+J207+J209+J211+J213+J155</f>
        <v>85880574</v>
      </c>
      <c r="K144" s="47"/>
      <c r="L144" s="63"/>
    </row>
    <row r="145" spans="1:11" s="113" customFormat="1" ht="15">
      <c r="A145" s="103"/>
      <c r="B145" s="44"/>
      <c r="C145" s="44"/>
      <c r="D145" s="44"/>
      <c r="E145" s="62"/>
      <c r="F145" s="66" t="s">
        <v>777</v>
      </c>
      <c r="G145" s="53" t="s">
        <v>576</v>
      </c>
      <c r="H145" s="49">
        <v>43522709</v>
      </c>
      <c r="I145" s="52">
        <v>17.701754272694746</v>
      </c>
      <c r="J145" s="65">
        <v>8400000</v>
      </c>
      <c r="K145" s="50">
        <v>37.002023472390007</v>
      </c>
    </row>
    <row r="146" spans="1:11" s="113" customFormat="1" ht="15">
      <c r="A146" s="103"/>
      <c r="B146" s="44"/>
      <c r="C146" s="44"/>
      <c r="D146" s="44"/>
      <c r="E146" s="62"/>
      <c r="F146" s="66" t="s">
        <v>442</v>
      </c>
      <c r="G146" s="53"/>
      <c r="H146" s="49"/>
      <c r="I146" s="52"/>
      <c r="J146" s="65">
        <v>400000</v>
      </c>
      <c r="K146" s="50"/>
    </row>
    <row r="147" spans="1:11" s="113" customFormat="1" ht="30">
      <c r="A147" s="103"/>
      <c r="B147" s="44"/>
      <c r="C147" s="44"/>
      <c r="D147" s="44"/>
      <c r="E147" s="62"/>
      <c r="F147" s="66" t="s">
        <v>778</v>
      </c>
      <c r="G147" s="53" t="s">
        <v>663</v>
      </c>
      <c r="H147" s="49">
        <v>40966915</v>
      </c>
      <c r="I147" s="52">
        <v>99.827421713350887</v>
      </c>
      <c r="J147" s="65">
        <v>70700</v>
      </c>
      <c r="K147" s="50">
        <v>99.827421713350887</v>
      </c>
    </row>
    <row r="148" spans="1:11" s="113" customFormat="1" ht="30">
      <c r="A148" s="103"/>
      <c r="B148" s="43"/>
      <c r="C148" s="44"/>
      <c r="D148" s="44"/>
      <c r="E148" s="43"/>
      <c r="F148" s="66" t="s">
        <v>623</v>
      </c>
      <c r="G148" s="53" t="s">
        <v>742</v>
      </c>
      <c r="H148" s="49">
        <v>81420155</v>
      </c>
      <c r="I148" s="52">
        <v>0</v>
      </c>
      <c r="J148" s="65">
        <v>1500000</v>
      </c>
      <c r="K148" s="50">
        <v>1.8422956821931866</v>
      </c>
    </row>
    <row r="149" spans="1:11" s="113" customFormat="1" ht="15">
      <c r="A149" s="103"/>
      <c r="B149" s="43"/>
      <c r="C149" s="44"/>
      <c r="D149" s="44"/>
      <c r="E149" s="43"/>
      <c r="F149" s="66" t="s">
        <v>442</v>
      </c>
      <c r="G149" s="53"/>
      <c r="H149" s="49"/>
      <c r="I149" s="52"/>
      <c r="J149" s="65">
        <v>1270000</v>
      </c>
      <c r="K149" s="50"/>
    </row>
    <row r="150" spans="1:11" s="113" customFormat="1" ht="23.25" customHeight="1">
      <c r="A150" s="103"/>
      <c r="B150" s="43"/>
      <c r="C150" s="44"/>
      <c r="D150" s="44"/>
      <c r="E150" s="43"/>
      <c r="F150" s="64" t="s">
        <v>488</v>
      </c>
      <c r="G150" s="53" t="s">
        <v>304</v>
      </c>
      <c r="H150" s="49">
        <v>94424575</v>
      </c>
      <c r="I150" s="52">
        <v>23.448212501883116</v>
      </c>
      <c r="J150" s="65">
        <v>160600</v>
      </c>
      <c r="K150" s="50">
        <v>23.618295343134985</v>
      </c>
    </row>
    <row r="151" spans="1:11" s="113" customFormat="1" ht="15">
      <c r="A151" s="103"/>
      <c r="B151" s="43"/>
      <c r="C151" s="44"/>
      <c r="D151" s="44"/>
      <c r="E151" s="43"/>
      <c r="F151" s="66" t="s">
        <v>442</v>
      </c>
      <c r="G151" s="53"/>
      <c r="H151" s="49"/>
      <c r="I151" s="52"/>
      <c r="J151" s="65">
        <v>100000</v>
      </c>
      <c r="K151" s="50"/>
    </row>
    <row r="152" spans="1:11" s="113" customFormat="1" ht="15">
      <c r="A152" s="103"/>
      <c r="B152" s="43"/>
      <c r="C152" s="44"/>
      <c r="D152" s="44"/>
      <c r="E152" s="43"/>
      <c r="F152" s="67" t="s">
        <v>779</v>
      </c>
      <c r="G152" s="53"/>
      <c r="H152" s="49"/>
      <c r="I152" s="52"/>
      <c r="J152" s="65"/>
      <c r="K152" s="50"/>
    </row>
    <row r="153" spans="1:11" s="113" customFormat="1" ht="30">
      <c r="A153" s="103"/>
      <c r="B153" s="43"/>
      <c r="C153" s="44"/>
      <c r="D153" s="44"/>
      <c r="E153" s="43"/>
      <c r="F153" s="66" t="s">
        <v>624</v>
      </c>
      <c r="G153" s="53" t="s">
        <v>658</v>
      </c>
      <c r="H153" s="49">
        <v>85464764</v>
      </c>
      <c r="I153" s="52">
        <v>39.056387027523996</v>
      </c>
      <c r="J153" s="65">
        <v>6710659</v>
      </c>
      <c r="K153" s="50">
        <v>46.908346929969873</v>
      </c>
    </row>
    <row r="154" spans="1:11" s="113" customFormat="1" ht="15">
      <c r="A154" s="103"/>
      <c r="B154" s="43"/>
      <c r="C154" s="44"/>
      <c r="D154" s="44"/>
      <c r="E154" s="43"/>
      <c r="F154" s="66" t="s">
        <v>625</v>
      </c>
      <c r="G154" s="53"/>
      <c r="H154" s="49"/>
      <c r="I154" s="52"/>
      <c r="J154" s="65">
        <v>1710659</v>
      </c>
      <c r="K154" s="50"/>
    </row>
    <row r="155" spans="1:11" s="113" customFormat="1" ht="45">
      <c r="A155" s="103"/>
      <c r="B155" s="43"/>
      <c r="C155" s="44"/>
      <c r="D155" s="44"/>
      <c r="E155" s="43"/>
      <c r="F155" s="66" t="s">
        <v>259</v>
      </c>
      <c r="G155" s="53" t="s">
        <v>742</v>
      </c>
      <c r="H155" s="49">
        <v>30000000</v>
      </c>
      <c r="I155" s="52">
        <v>0</v>
      </c>
      <c r="J155" s="65">
        <v>1800000</v>
      </c>
      <c r="K155" s="50">
        <v>6</v>
      </c>
    </row>
    <row r="156" spans="1:11" s="113" customFormat="1" ht="15">
      <c r="A156" s="103"/>
      <c r="B156" s="43"/>
      <c r="C156" s="44"/>
      <c r="D156" s="44"/>
      <c r="E156" s="43"/>
      <c r="F156" s="66" t="s">
        <v>442</v>
      </c>
      <c r="G156" s="53"/>
      <c r="H156" s="49"/>
      <c r="I156" s="52"/>
      <c r="J156" s="65">
        <v>1600000</v>
      </c>
      <c r="K156" s="50"/>
    </row>
    <row r="157" spans="1:11" s="113" customFormat="1" ht="15">
      <c r="A157" s="103"/>
      <c r="B157" s="43"/>
      <c r="C157" s="44"/>
      <c r="D157" s="44"/>
      <c r="E157" s="43"/>
      <c r="F157" s="67" t="s">
        <v>580</v>
      </c>
      <c r="G157" s="53"/>
      <c r="H157" s="55"/>
      <c r="I157" s="55"/>
      <c r="J157" s="65"/>
      <c r="K157" s="50"/>
    </row>
    <row r="158" spans="1:11" s="113" customFormat="1" ht="32.25" customHeight="1">
      <c r="A158" s="103"/>
      <c r="B158" s="43"/>
      <c r="C158" s="44"/>
      <c r="D158" s="44"/>
      <c r="E158" s="43"/>
      <c r="F158" s="114" t="s">
        <v>351</v>
      </c>
      <c r="G158" s="77" t="s">
        <v>755</v>
      </c>
      <c r="H158" s="49">
        <v>30801014</v>
      </c>
      <c r="I158" s="52">
        <v>0</v>
      </c>
      <c r="J158" s="65">
        <v>29366000</v>
      </c>
      <c r="K158" s="50">
        <v>95.341017019764351</v>
      </c>
    </row>
    <row r="159" spans="1:11" s="113" customFormat="1" ht="19.5" customHeight="1">
      <c r="A159" s="103"/>
      <c r="B159" s="43"/>
      <c r="C159" s="44"/>
      <c r="D159" s="44"/>
      <c r="E159" s="43"/>
      <c r="F159" s="66" t="s">
        <v>442</v>
      </c>
      <c r="G159" s="77"/>
      <c r="H159" s="49"/>
      <c r="I159" s="52"/>
      <c r="J159" s="65">
        <v>100000</v>
      </c>
      <c r="K159" s="50"/>
    </row>
    <row r="160" spans="1:11" s="113" customFormat="1" ht="33" customHeight="1">
      <c r="A160" s="103"/>
      <c r="B160" s="43"/>
      <c r="C160" s="44"/>
      <c r="D160" s="44"/>
      <c r="E160" s="43"/>
      <c r="F160" s="114" t="s">
        <v>352</v>
      </c>
      <c r="G160" s="77" t="s">
        <v>755</v>
      </c>
      <c r="H160" s="49">
        <v>10860119</v>
      </c>
      <c r="I160" s="52">
        <v>0</v>
      </c>
      <c r="J160" s="65">
        <v>5120000</v>
      </c>
      <c r="K160" s="50">
        <v>93.184982595494574</v>
      </c>
    </row>
    <row r="161" spans="1:11" s="113" customFormat="1" ht="20.25" customHeight="1">
      <c r="A161" s="103"/>
      <c r="B161" s="43"/>
      <c r="C161" s="44"/>
      <c r="D161" s="44"/>
      <c r="E161" s="43"/>
      <c r="F161" s="66" t="s">
        <v>442</v>
      </c>
      <c r="G161" s="77"/>
      <c r="H161" s="49"/>
      <c r="I161" s="52"/>
      <c r="J161" s="65">
        <v>100000</v>
      </c>
      <c r="K161" s="50"/>
    </row>
    <row r="162" spans="1:11" s="113" customFormat="1" ht="15">
      <c r="A162" s="103"/>
      <c r="B162" s="43"/>
      <c r="C162" s="44"/>
      <c r="D162" s="44"/>
      <c r="E162" s="43"/>
      <c r="F162" s="68" t="s">
        <v>780</v>
      </c>
      <c r="G162" s="53"/>
      <c r="H162" s="49"/>
      <c r="I162" s="52"/>
      <c r="J162" s="65"/>
      <c r="K162" s="50"/>
    </row>
    <row r="163" spans="1:11" s="113" customFormat="1" ht="45">
      <c r="A163" s="103"/>
      <c r="B163" s="43"/>
      <c r="C163" s="44"/>
      <c r="D163" s="44"/>
      <c r="E163" s="43"/>
      <c r="F163" s="114" t="s">
        <v>781</v>
      </c>
      <c r="G163" s="77" t="s">
        <v>576</v>
      </c>
      <c r="H163" s="49">
        <v>47726676</v>
      </c>
      <c r="I163" s="52">
        <v>93.572032965379776</v>
      </c>
      <c r="J163" s="65">
        <v>2835500</v>
      </c>
      <c r="K163" s="50">
        <v>99.513154865425776</v>
      </c>
    </row>
    <row r="164" spans="1:11" s="113" customFormat="1" ht="15">
      <c r="A164" s="103"/>
      <c r="B164" s="43"/>
      <c r="C164" s="44"/>
      <c r="D164" s="44"/>
      <c r="E164" s="43"/>
      <c r="F164" s="67" t="s">
        <v>578</v>
      </c>
      <c r="G164" s="53"/>
      <c r="H164" s="49"/>
      <c r="I164" s="52"/>
      <c r="J164" s="65"/>
      <c r="K164" s="50"/>
    </row>
    <row r="165" spans="1:11" s="113" customFormat="1" ht="30">
      <c r="A165" s="103"/>
      <c r="B165" s="43"/>
      <c r="C165" s="44"/>
      <c r="D165" s="44"/>
      <c r="E165" s="43"/>
      <c r="F165" s="114" t="s">
        <v>355</v>
      </c>
      <c r="G165" s="77">
        <v>2021</v>
      </c>
      <c r="H165" s="49"/>
      <c r="I165" s="52"/>
      <c r="J165" s="65">
        <v>10000</v>
      </c>
      <c r="K165" s="50"/>
    </row>
    <row r="166" spans="1:11" s="113" customFormat="1" ht="15">
      <c r="A166" s="103"/>
      <c r="B166" s="43"/>
      <c r="C166" s="44"/>
      <c r="D166" s="44"/>
      <c r="E166" s="43"/>
      <c r="F166" s="114" t="s">
        <v>626</v>
      </c>
      <c r="G166" s="77"/>
      <c r="H166" s="49"/>
      <c r="I166" s="52"/>
      <c r="J166" s="65">
        <v>10000</v>
      </c>
      <c r="K166" s="50"/>
    </row>
    <row r="167" spans="1:11" s="113" customFormat="1" ht="30">
      <c r="A167" s="103"/>
      <c r="B167" s="43"/>
      <c r="C167" s="44"/>
      <c r="D167" s="44"/>
      <c r="E167" s="43"/>
      <c r="F167" s="114" t="s">
        <v>356</v>
      </c>
      <c r="G167" s="77">
        <v>2021</v>
      </c>
      <c r="H167" s="49">
        <v>2912028</v>
      </c>
      <c r="I167" s="52">
        <v>0</v>
      </c>
      <c r="J167" s="65">
        <v>270673</v>
      </c>
      <c r="K167" s="50">
        <v>9.2949999107151449</v>
      </c>
    </row>
    <row r="168" spans="1:11" s="113" customFormat="1" ht="15">
      <c r="A168" s="103"/>
      <c r="B168" s="43"/>
      <c r="C168" s="44"/>
      <c r="D168" s="44"/>
      <c r="E168" s="43"/>
      <c r="F168" s="114" t="s">
        <v>626</v>
      </c>
      <c r="G168" s="77"/>
      <c r="H168" s="49"/>
      <c r="I168" s="52"/>
      <c r="J168" s="65">
        <v>270673</v>
      </c>
      <c r="K168" s="50"/>
    </row>
    <row r="169" spans="1:11" s="113" customFormat="1" ht="30">
      <c r="A169" s="103"/>
      <c r="B169" s="43"/>
      <c r="C169" s="44"/>
      <c r="D169" s="44"/>
      <c r="E169" s="43"/>
      <c r="F169" s="114" t="s">
        <v>357</v>
      </c>
      <c r="G169" s="77" t="s">
        <v>742</v>
      </c>
      <c r="H169" s="49">
        <v>3997748</v>
      </c>
      <c r="I169" s="52">
        <v>0</v>
      </c>
      <c r="J169" s="65">
        <v>346379</v>
      </c>
      <c r="K169" s="50">
        <v>8.664353030756315</v>
      </c>
    </row>
    <row r="170" spans="1:11" s="113" customFormat="1" ht="15">
      <c r="A170" s="103"/>
      <c r="B170" s="43"/>
      <c r="C170" s="44"/>
      <c r="D170" s="44"/>
      <c r="E170" s="43"/>
      <c r="F170" s="114" t="s">
        <v>626</v>
      </c>
      <c r="G170" s="77"/>
      <c r="H170" s="49"/>
      <c r="I170" s="52"/>
      <c r="J170" s="65">
        <v>336379</v>
      </c>
      <c r="K170" s="50"/>
    </row>
    <row r="171" spans="1:11" s="113" customFormat="1" ht="30">
      <c r="A171" s="103"/>
      <c r="B171" s="43"/>
      <c r="C171" s="44"/>
      <c r="D171" s="44"/>
      <c r="E171" s="43"/>
      <c r="F171" s="114" t="s">
        <v>358</v>
      </c>
      <c r="G171" s="77" t="s">
        <v>742</v>
      </c>
      <c r="H171" s="49">
        <v>4125956</v>
      </c>
      <c r="I171" s="52">
        <v>0</v>
      </c>
      <c r="J171" s="65">
        <v>373233</v>
      </c>
      <c r="K171" s="50">
        <v>9.0459762537457973</v>
      </c>
    </row>
    <row r="172" spans="1:11" s="113" customFormat="1" ht="15">
      <c r="A172" s="103"/>
      <c r="B172" s="43"/>
      <c r="C172" s="44"/>
      <c r="D172" s="44"/>
      <c r="E172" s="43"/>
      <c r="F172" s="114" t="s">
        <v>626</v>
      </c>
      <c r="G172" s="77"/>
      <c r="H172" s="49"/>
      <c r="I172" s="52"/>
      <c r="J172" s="65">
        <v>363233</v>
      </c>
      <c r="K172" s="50"/>
    </row>
    <row r="173" spans="1:11" s="113" customFormat="1" ht="30">
      <c r="A173" s="103"/>
      <c r="B173" s="43"/>
      <c r="C173" s="44"/>
      <c r="D173" s="44"/>
      <c r="E173" s="43"/>
      <c r="F173" s="114" t="s">
        <v>359</v>
      </c>
      <c r="G173" s="77">
        <v>2021</v>
      </c>
      <c r="H173" s="49"/>
      <c r="I173" s="52"/>
      <c r="J173" s="65">
        <v>10000</v>
      </c>
      <c r="K173" s="50"/>
    </row>
    <row r="174" spans="1:11" s="113" customFormat="1" ht="15">
      <c r="A174" s="103"/>
      <c r="B174" s="43"/>
      <c r="C174" s="44"/>
      <c r="D174" s="44"/>
      <c r="E174" s="43"/>
      <c r="F174" s="114" t="s">
        <v>626</v>
      </c>
      <c r="G174" s="77"/>
      <c r="H174" s="49"/>
      <c r="I174" s="52"/>
      <c r="J174" s="65">
        <v>10000</v>
      </c>
      <c r="K174" s="50"/>
    </row>
    <row r="175" spans="1:11" s="113" customFormat="1" ht="30">
      <c r="A175" s="103"/>
      <c r="B175" s="43"/>
      <c r="C175" s="44"/>
      <c r="D175" s="44"/>
      <c r="E175" s="43"/>
      <c r="F175" s="114" t="s">
        <v>360</v>
      </c>
      <c r="G175" s="77">
        <v>2021</v>
      </c>
      <c r="H175" s="49"/>
      <c r="I175" s="52"/>
      <c r="J175" s="65">
        <v>10000</v>
      </c>
      <c r="K175" s="50"/>
    </row>
    <row r="176" spans="1:11" s="113" customFormat="1" ht="15">
      <c r="A176" s="103"/>
      <c r="B176" s="43"/>
      <c r="C176" s="44"/>
      <c r="D176" s="44"/>
      <c r="E176" s="43"/>
      <c r="F176" s="114" t="s">
        <v>626</v>
      </c>
      <c r="G176" s="77"/>
      <c r="H176" s="49"/>
      <c r="I176" s="52"/>
      <c r="J176" s="65">
        <v>10000</v>
      </c>
      <c r="K176" s="50"/>
    </row>
    <row r="177" spans="1:11" s="113" customFormat="1" ht="30">
      <c r="A177" s="103"/>
      <c r="B177" s="43"/>
      <c r="C177" s="44"/>
      <c r="D177" s="44"/>
      <c r="E177" s="43"/>
      <c r="F177" s="114" t="s">
        <v>361</v>
      </c>
      <c r="G177" s="77" t="s">
        <v>755</v>
      </c>
      <c r="H177" s="49"/>
      <c r="I177" s="52"/>
      <c r="J177" s="65">
        <v>10000</v>
      </c>
      <c r="K177" s="50"/>
    </row>
    <row r="178" spans="1:11" s="113" customFormat="1" ht="15">
      <c r="A178" s="103"/>
      <c r="B178" s="43"/>
      <c r="C178" s="44"/>
      <c r="D178" s="44"/>
      <c r="E178" s="43"/>
      <c r="F178" s="114" t="s">
        <v>626</v>
      </c>
      <c r="G178" s="77"/>
      <c r="H178" s="49"/>
      <c r="I178" s="52"/>
      <c r="J178" s="65">
        <v>10000</v>
      </c>
      <c r="K178" s="50"/>
    </row>
    <row r="179" spans="1:11" s="113" customFormat="1" ht="30">
      <c r="A179" s="103"/>
      <c r="B179" s="43"/>
      <c r="C179" s="44"/>
      <c r="D179" s="44"/>
      <c r="E179" s="43"/>
      <c r="F179" s="114" t="s">
        <v>362</v>
      </c>
      <c r="G179" s="77">
        <v>2021</v>
      </c>
      <c r="H179" s="49"/>
      <c r="I179" s="52"/>
      <c r="J179" s="65">
        <v>10000</v>
      </c>
      <c r="K179" s="50"/>
    </row>
    <row r="180" spans="1:11" s="113" customFormat="1" ht="15">
      <c r="A180" s="103"/>
      <c r="B180" s="43"/>
      <c r="C180" s="44"/>
      <c r="D180" s="44"/>
      <c r="E180" s="43"/>
      <c r="F180" s="114" t="s">
        <v>626</v>
      </c>
      <c r="G180" s="77"/>
      <c r="H180" s="49"/>
      <c r="I180" s="52"/>
      <c r="J180" s="65">
        <v>10000</v>
      </c>
      <c r="K180" s="50"/>
    </row>
    <row r="181" spans="1:11" s="113" customFormat="1" ht="30" customHeight="1">
      <c r="A181" s="103"/>
      <c r="B181" s="43"/>
      <c r="C181" s="44"/>
      <c r="D181" s="44"/>
      <c r="E181" s="43"/>
      <c r="F181" s="114" t="s">
        <v>462</v>
      </c>
      <c r="G181" s="77">
        <v>2021</v>
      </c>
      <c r="H181" s="49">
        <v>5567813</v>
      </c>
      <c r="I181" s="52">
        <v>0</v>
      </c>
      <c r="J181" s="65">
        <v>495165</v>
      </c>
      <c r="K181" s="50">
        <v>8.8933482500220471</v>
      </c>
    </row>
    <row r="182" spans="1:11" s="113" customFormat="1" ht="15">
      <c r="A182" s="103"/>
      <c r="B182" s="43"/>
      <c r="C182" s="44"/>
      <c r="D182" s="44"/>
      <c r="E182" s="43"/>
      <c r="F182" s="114" t="s">
        <v>626</v>
      </c>
      <c r="G182" s="77"/>
      <c r="H182" s="49"/>
      <c r="I182" s="52"/>
      <c r="J182" s="65">
        <v>495165</v>
      </c>
      <c r="K182" s="50"/>
    </row>
    <row r="183" spans="1:11" s="113" customFormat="1" ht="45">
      <c r="A183" s="103"/>
      <c r="B183" s="43"/>
      <c r="C183" s="44"/>
      <c r="D183" s="44"/>
      <c r="E183" s="43"/>
      <c r="F183" s="114" t="s">
        <v>253</v>
      </c>
      <c r="G183" s="77" t="s">
        <v>742</v>
      </c>
      <c r="H183" s="49">
        <v>18546666</v>
      </c>
      <c r="I183" s="52">
        <v>0</v>
      </c>
      <c r="J183" s="65">
        <v>1005071</v>
      </c>
      <c r="K183" s="50">
        <v>5.4191464924207944</v>
      </c>
    </row>
    <row r="184" spans="1:11" s="113" customFormat="1" ht="15">
      <c r="A184" s="103"/>
      <c r="B184" s="43"/>
      <c r="C184" s="44"/>
      <c r="D184" s="44"/>
      <c r="E184" s="43"/>
      <c r="F184" s="114" t="s">
        <v>626</v>
      </c>
      <c r="G184" s="77"/>
      <c r="H184" s="49"/>
      <c r="I184" s="52"/>
      <c r="J184" s="65">
        <v>995071</v>
      </c>
      <c r="K184" s="50"/>
    </row>
    <row r="185" spans="1:11" s="113" customFormat="1" ht="30.75" customHeight="1">
      <c r="A185" s="103"/>
      <c r="B185" s="43"/>
      <c r="C185" s="44"/>
      <c r="D185" s="44"/>
      <c r="E185" s="43"/>
      <c r="F185" s="114" t="s">
        <v>438</v>
      </c>
      <c r="G185" s="77">
        <v>2021</v>
      </c>
      <c r="H185" s="49"/>
      <c r="I185" s="52"/>
      <c r="J185" s="65">
        <v>10000</v>
      </c>
      <c r="K185" s="50"/>
    </row>
    <row r="186" spans="1:11" s="113" customFormat="1" ht="15">
      <c r="A186" s="103"/>
      <c r="B186" s="43"/>
      <c r="C186" s="44"/>
      <c r="D186" s="44"/>
      <c r="E186" s="43"/>
      <c r="F186" s="114" t="s">
        <v>626</v>
      </c>
      <c r="G186" s="77"/>
      <c r="H186" s="49"/>
      <c r="I186" s="52"/>
      <c r="J186" s="65">
        <v>10000</v>
      </c>
      <c r="K186" s="50"/>
    </row>
    <row r="187" spans="1:11" s="113" customFormat="1" ht="45">
      <c r="A187" s="103"/>
      <c r="B187" s="43"/>
      <c r="C187" s="44"/>
      <c r="D187" s="44"/>
      <c r="E187" s="43"/>
      <c r="F187" s="114" t="s">
        <v>213</v>
      </c>
      <c r="G187" s="77" t="s">
        <v>742</v>
      </c>
      <c r="H187" s="49"/>
      <c r="I187" s="52"/>
      <c r="J187" s="65">
        <v>10000</v>
      </c>
      <c r="K187" s="50"/>
    </row>
    <row r="188" spans="1:11" s="113" customFormat="1" ht="15">
      <c r="A188" s="103"/>
      <c r="B188" s="43"/>
      <c r="C188" s="44"/>
      <c r="D188" s="44"/>
      <c r="E188" s="43"/>
      <c r="F188" s="114" t="s">
        <v>626</v>
      </c>
      <c r="G188" s="77"/>
      <c r="H188" s="49"/>
      <c r="I188" s="52"/>
      <c r="J188" s="65">
        <v>10000</v>
      </c>
      <c r="K188" s="50"/>
    </row>
    <row r="189" spans="1:11" s="113" customFormat="1" ht="45">
      <c r="A189" s="103"/>
      <c r="B189" s="43"/>
      <c r="C189" s="44"/>
      <c r="D189" s="44"/>
      <c r="E189" s="43"/>
      <c r="F189" s="114" t="s">
        <v>214</v>
      </c>
      <c r="G189" s="77" t="s">
        <v>742</v>
      </c>
      <c r="H189" s="49">
        <v>4913000</v>
      </c>
      <c r="I189" s="52">
        <v>0</v>
      </c>
      <c r="J189" s="65">
        <v>10000</v>
      </c>
      <c r="K189" s="50">
        <v>0.20354162426216163</v>
      </c>
    </row>
    <row r="190" spans="1:11" s="113" customFormat="1" ht="15">
      <c r="A190" s="103"/>
      <c r="B190" s="43"/>
      <c r="C190" s="44"/>
      <c r="D190" s="44"/>
      <c r="E190" s="43"/>
      <c r="F190" s="114" t="s">
        <v>626</v>
      </c>
      <c r="G190" s="77"/>
      <c r="H190" s="49"/>
      <c r="I190" s="52"/>
      <c r="J190" s="65">
        <v>10000</v>
      </c>
      <c r="K190" s="50"/>
    </row>
    <row r="191" spans="1:11" s="113" customFormat="1" ht="45">
      <c r="A191" s="103"/>
      <c r="B191" s="43"/>
      <c r="C191" s="44"/>
      <c r="D191" s="44"/>
      <c r="E191" s="43"/>
      <c r="F191" s="114" t="s">
        <v>215</v>
      </c>
      <c r="G191" s="77" t="s">
        <v>742</v>
      </c>
      <c r="H191" s="49">
        <v>29887000</v>
      </c>
      <c r="I191" s="52">
        <v>0</v>
      </c>
      <c r="J191" s="65">
        <v>10000</v>
      </c>
      <c r="K191" s="50">
        <v>3.3459363602904274E-2</v>
      </c>
    </row>
    <row r="192" spans="1:11" s="113" customFormat="1" ht="15">
      <c r="A192" s="103"/>
      <c r="B192" s="43"/>
      <c r="C192" s="44"/>
      <c r="D192" s="44"/>
      <c r="E192" s="43"/>
      <c r="F192" s="114" t="s">
        <v>626</v>
      </c>
      <c r="G192" s="77"/>
      <c r="H192" s="49"/>
      <c r="I192" s="52"/>
      <c r="J192" s="65">
        <v>10000</v>
      </c>
      <c r="K192" s="50"/>
    </row>
    <row r="193" spans="1:11" s="113" customFormat="1" ht="45">
      <c r="A193" s="103"/>
      <c r="B193" s="43"/>
      <c r="C193" s="44"/>
      <c r="D193" s="44"/>
      <c r="E193" s="43"/>
      <c r="F193" s="114" t="s">
        <v>216</v>
      </c>
      <c r="G193" s="77" t="s">
        <v>742</v>
      </c>
      <c r="H193" s="49">
        <v>15344000</v>
      </c>
      <c r="I193" s="52">
        <v>0</v>
      </c>
      <c r="J193" s="65">
        <v>10000</v>
      </c>
      <c r="K193" s="50">
        <v>6.5172054223149103E-2</v>
      </c>
    </row>
    <row r="194" spans="1:11" s="113" customFormat="1" ht="15">
      <c r="A194" s="103"/>
      <c r="B194" s="43"/>
      <c r="C194" s="44"/>
      <c r="D194" s="44"/>
      <c r="E194" s="43"/>
      <c r="F194" s="114" t="s">
        <v>626</v>
      </c>
      <c r="G194" s="77"/>
      <c r="H194" s="49"/>
      <c r="I194" s="52"/>
      <c r="J194" s="65">
        <v>10000</v>
      </c>
      <c r="K194" s="50"/>
    </row>
    <row r="195" spans="1:11" s="113" customFormat="1" ht="45">
      <c r="A195" s="103"/>
      <c r="B195" s="43"/>
      <c r="C195" s="44"/>
      <c r="D195" s="44"/>
      <c r="E195" s="43"/>
      <c r="F195" s="114" t="s">
        <v>217</v>
      </c>
      <c r="G195" s="77" t="s">
        <v>742</v>
      </c>
      <c r="H195" s="49">
        <v>8510000</v>
      </c>
      <c r="I195" s="52">
        <v>0</v>
      </c>
      <c r="J195" s="65">
        <v>10000</v>
      </c>
      <c r="K195" s="50">
        <v>0.11750881316098707</v>
      </c>
    </row>
    <row r="196" spans="1:11" s="113" customFormat="1" ht="15">
      <c r="A196" s="103"/>
      <c r="B196" s="43"/>
      <c r="C196" s="44"/>
      <c r="D196" s="44"/>
      <c r="E196" s="43"/>
      <c r="F196" s="114" t="s">
        <v>626</v>
      </c>
      <c r="G196" s="77"/>
      <c r="H196" s="49"/>
      <c r="I196" s="52"/>
      <c r="J196" s="65">
        <v>10000</v>
      </c>
      <c r="K196" s="50"/>
    </row>
    <row r="197" spans="1:11" s="113" customFormat="1" ht="45">
      <c r="A197" s="103"/>
      <c r="B197" s="43"/>
      <c r="C197" s="44"/>
      <c r="D197" s="44"/>
      <c r="E197" s="43"/>
      <c r="F197" s="114" t="s">
        <v>218</v>
      </c>
      <c r="G197" s="77" t="s">
        <v>742</v>
      </c>
      <c r="H197" s="49">
        <v>29273000</v>
      </c>
      <c r="I197" s="52">
        <v>0</v>
      </c>
      <c r="J197" s="65">
        <v>10000</v>
      </c>
      <c r="K197" s="50">
        <v>3.4161172411437159E-2</v>
      </c>
    </row>
    <row r="198" spans="1:11" s="113" customFormat="1" ht="15">
      <c r="A198" s="103"/>
      <c r="B198" s="43"/>
      <c r="C198" s="44"/>
      <c r="D198" s="44"/>
      <c r="E198" s="43"/>
      <c r="F198" s="114" t="s">
        <v>626</v>
      </c>
      <c r="G198" s="77"/>
      <c r="H198" s="49"/>
      <c r="I198" s="52"/>
      <c r="J198" s="65">
        <v>10000</v>
      </c>
      <c r="K198" s="50"/>
    </row>
    <row r="199" spans="1:11" s="113" customFormat="1" ht="45">
      <c r="A199" s="103"/>
      <c r="B199" s="43"/>
      <c r="C199" s="44"/>
      <c r="D199" s="44"/>
      <c r="E199" s="43"/>
      <c r="F199" s="114" t="s">
        <v>219</v>
      </c>
      <c r="G199" s="77" t="s">
        <v>742</v>
      </c>
      <c r="H199" s="49">
        <v>32339000</v>
      </c>
      <c r="I199" s="52">
        <v>0</v>
      </c>
      <c r="J199" s="65">
        <v>10000</v>
      </c>
      <c r="K199" s="50">
        <v>3.0922415659111288E-2</v>
      </c>
    </row>
    <row r="200" spans="1:11" s="113" customFormat="1" ht="15">
      <c r="A200" s="103"/>
      <c r="B200" s="43"/>
      <c r="C200" s="44"/>
      <c r="D200" s="44"/>
      <c r="E200" s="43"/>
      <c r="F200" s="114" t="s">
        <v>626</v>
      </c>
      <c r="G200" s="77"/>
      <c r="H200" s="49"/>
      <c r="I200" s="52"/>
      <c r="J200" s="65">
        <v>10000</v>
      </c>
      <c r="K200" s="50"/>
    </row>
    <row r="201" spans="1:11" s="113" customFormat="1" ht="45">
      <c r="A201" s="103"/>
      <c r="B201" s="43"/>
      <c r="C201" s="44"/>
      <c r="D201" s="44"/>
      <c r="E201" s="43"/>
      <c r="F201" s="114" t="s">
        <v>220</v>
      </c>
      <c r="G201" s="77" t="s">
        <v>742</v>
      </c>
      <c r="H201" s="49">
        <v>15745000</v>
      </c>
      <c r="I201" s="52">
        <v>0</v>
      </c>
      <c r="J201" s="65">
        <v>10000</v>
      </c>
      <c r="K201" s="50">
        <v>6.351222610352493E-2</v>
      </c>
    </row>
    <row r="202" spans="1:11" s="113" customFormat="1" ht="15">
      <c r="A202" s="103"/>
      <c r="B202" s="43"/>
      <c r="C202" s="44"/>
      <c r="D202" s="44"/>
      <c r="E202" s="43"/>
      <c r="F202" s="114" t="s">
        <v>626</v>
      </c>
      <c r="G202" s="77"/>
      <c r="H202" s="49"/>
      <c r="I202" s="52"/>
      <c r="J202" s="65">
        <v>10000</v>
      </c>
      <c r="K202" s="50"/>
    </row>
    <row r="203" spans="1:11" s="113" customFormat="1" ht="45">
      <c r="A203" s="103"/>
      <c r="B203" s="43"/>
      <c r="C203" s="44"/>
      <c r="D203" s="44"/>
      <c r="E203" s="43"/>
      <c r="F203" s="114" t="s">
        <v>221</v>
      </c>
      <c r="G203" s="77" t="s">
        <v>742</v>
      </c>
      <c r="H203" s="49">
        <v>29463000</v>
      </c>
      <c r="I203" s="52">
        <v>0</v>
      </c>
      <c r="J203" s="65">
        <v>10000</v>
      </c>
      <c r="K203" s="50">
        <v>3.3940874995757389E-2</v>
      </c>
    </row>
    <row r="204" spans="1:11" s="113" customFormat="1" ht="15">
      <c r="A204" s="103"/>
      <c r="B204" s="43"/>
      <c r="C204" s="44"/>
      <c r="D204" s="44"/>
      <c r="E204" s="43"/>
      <c r="F204" s="114" t="s">
        <v>626</v>
      </c>
      <c r="G204" s="77"/>
      <c r="H204" s="49"/>
      <c r="I204" s="52"/>
      <c r="J204" s="65">
        <v>10000</v>
      </c>
      <c r="K204" s="50"/>
    </row>
    <row r="205" spans="1:11" s="113" customFormat="1" ht="45">
      <c r="A205" s="103"/>
      <c r="B205" s="43"/>
      <c r="C205" s="44"/>
      <c r="D205" s="44"/>
      <c r="E205" s="43"/>
      <c r="F205" s="114" t="s">
        <v>222</v>
      </c>
      <c r="G205" s="77" t="s">
        <v>742</v>
      </c>
      <c r="H205" s="49">
        <v>15592000</v>
      </c>
      <c r="I205" s="52">
        <v>0</v>
      </c>
      <c r="J205" s="65">
        <v>10000</v>
      </c>
      <c r="K205" s="50">
        <v>6.4135454079014872E-2</v>
      </c>
    </row>
    <row r="206" spans="1:11" s="113" customFormat="1" ht="15">
      <c r="A206" s="103"/>
      <c r="B206" s="43"/>
      <c r="C206" s="44"/>
      <c r="D206" s="44"/>
      <c r="E206" s="43"/>
      <c r="F206" s="114" t="s">
        <v>626</v>
      </c>
      <c r="G206" s="77"/>
      <c r="H206" s="49"/>
      <c r="I206" s="52"/>
      <c r="J206" s="65">
        <v>10000</v>
      </c>
      <c r="K206" s="50"/>
    </row>
    <row r="207" spans="1:11" s="113" customFormat="1" ht="45">
      <c r="A207" s="103"/>
      <c r="B207" s="43"/>
      <c r="C207" s="44"/>
      <c r="D207" s="44"/>
      <c r="E207" s="43"/>
      <c r="F207" s="114" t="s">
        <v>223</v>
      </c>
      <c r="G207" s="77" t="s">
        <v>742</v>
      </c>
      <c r="H207" s="49">
        <v>15358000</v>
      </c>
      <c r="I207" s="52">
        <v>0</v>
      </c>
      <c r="J207" s="65">
        <v>10000</v>
      </c>
      <c r="K207" s="50">
        <v>6.5112644875634854E-2</v>
      </c>
    </row>
    <row r="208" spans="1:11" s="113" customFormat="1" ht="15">
      <c r="A208" s="103"/>
      <c r="B208" s="43"/>
      <c r="C208" s="44"/>
      <c r="D208" s="44"/>
      <c r="E208" s="43"/>
      <c r="F208" s="114" t="s">
        <v>626</v>
      </c>
      <c r="G208" s="77"/>
      <c r="H208" s="49"/>
      <c r="I208" s="52"/>
      <c r="J208" s="65">
        <v>10000</v>
      </c>
      <c r="K208" s="50"/>
    </row>
    <row r="209" spans="1:11" s="113" customFormat="1" ht="45">
      <c r="A209" s="103"/>
      <c r="B209" s="43"/>
      <c r="C209" s="44"/>
      <c r="D209" s="44"/>
      <c r="E209" s="43"/>
      <c r="F209" s="114" t="s">
        <v>224</v>
      </c>
      <c r="G209" s="77" t="s">
        <v>742</v>
      </c>
      <c r="H209" s="49"/>
      <c r="I209" s="52"/>
      <c r="J209" s="65">
        <v>10000</v>
      </c>
      <c r="K209" s="50"/>
    </row>
    <row r="210" spans="1:11" s="113" customFormat="1" ht="15">
      <c r="A210" s="103"/>
      <c r="B210" s="43"/>
      <c r="C210" s="44"/>
      <c r="D210" s="44"/>
      <c r="E210" s="43"/>
      <c r="F210" s="114" t="s">
        <v>626</v>
      </c>
      <c r="G210" s="77"/>
      <c r="H210" s="49"/>
      <c r="I210" s="52"/>
      <c r="J210" s="65">
        <v>10000</v>
      </c>
      <c r="K210" s="50"/>
    </row>
    <row r="211" spans="1:11" s="113" customFormat="1" ht="45">
      <c r="A211" s="103"/>
      <c r="B211" s="43"/>
      <c r="C211" s="44"/>
      <c r="D211" s="44"/>
      <c r="E211" s="43"/>
      <c r="F211" s="114" t="s">
        <v>225</v>
      </c>
      <c r="G211" s="77" t="s">
        <v>742</v>
      </c>
      <c r="H211" s="49"/>
      <c r="I211" s="52"/>
      <c r="J211" s="65">
        <v>10000</v>
      </c>
      <c r="K211" s="50"/>
    </row>
    <row r="212" spans="1:11" s="113" customFormat="1" ht="15">
      <c r="A212" s="103"/>
      <c r="B212" s="43"/>
      <c r="C212" s="44"/>
      <c r="D212" s="44"/>
      <c r="E212" s="43"/>
      <c r="F212" s="114" t="s">
        <v>626</v>
      </c>
      <c r="G212" s="77"/>
      <c r="H212" s="49"/>
      <c r="I212" s="52"/>
      <c r="J212" s="65">
        <v>10000</v>
      </c>
      <c r="K212" s="50"/>
    </row>
    <row r="213" spans="1:11" s="113" customFormat="1" ht="45">
      <c r="A213" s="103"/>
      <c r="B213" s="43"/>
      <c r="C213" s="44"/>
      <c r="D213" s="44"/>
      <c r="E213" s="43"/>
      <c r="F213" s="114" t="s">
        <v>226</v>
      </c>
      <c r="G213" s="77" t="s">
        <v>742</v>
      </c>
      <c r="H213" s="49"/>
      <c r="I213" s="52"/>
      <c r="J213" s="65">
        <v>10000</v>
      </c>
      <c r="K213" s="50"/>
    </row>
    <row r="214" spans="1:11" s="113" customFormat="1" ht="15">
      <c r="A214" s="103"/>
      <c r="B214" s="43"/>
      <c r="C214" s="44"/>
      <c r="D214" s="44"/>
      <c r="E214" s="43"/>
      <c r="F214" s="114" t="s">
        <v>626</v>
      </c>
      <c r="G214" s="77"/>
      <c r="H214" s="49"/>
      <c r="I214" s="52"/>
      <c r="J214" s="65">
        <v>10000</v>
      </c>
      <c r="K214" s="50"/>
    </row>
    <row r="215" spans="1:11" s="113" customFormat="1" ht="15.75" customHeight="1">
      <c r="A215" s="103"/>
      <c r="B215" s="43"/>
      <c r="C215" s="44"/>
      <c r="D215" s="44"/>
      <c r="E215" s="43"/>
      <c r="F215" s="68" t="s">
        <v>582</v>
      </c>
      <c r="G215" s="53"/>
      <c r="H215" s="49"/>
      <c r="I215" s="52"/>
      <c r="J215" s="65"/>
      <c r="K215" s="50"/>
    </row>
    <row r="216" spans="1:11" s="113" customFormat="1" ht="30">
      <c r="A216" s="103"/>
      <c r="B216" s="43"/>
      <c r="C216" s="44"/>
      <c r="D216" s="44"/>
      <c r="E216" s="43"/>
      <c r="F216" s="80" t="s">
        <v>782</v>
      </c>
      <c r="G216" s="77" t="s">
        <v>576</v>
      </c>
      <c r="H216" s="49">
        <v>13349380</v>
      </c>
      <c r="I216" s="52">
        <v>55.683814529214089</v>
      </c>
      <c r="J216" s="65">
        <v>5679521</v>
      </c>
      <c r="K216" s="50">
        <v>98.229018875782998</v>
      </c>
    </row>
    <row r="217" spans="1:11" s="113" customFormat="1" ht="15">
      <c r="A217" s="103"/>
      <c r="B217" s="43"/>
      <c r="C217" s="44"/>
      <c r="D217" s="44"/>
      <c r="E217" s="43"/>
      <c r="F217" s="115" t="s">
        <v>783</v>
      </c>
      <c r="G217" s="53"/>
      <c r="H217" s="49"/>
      <c r="I217" s="52"/>
      <c r="J217" s="65"/>
      <c r="K217" s="50"/>
    </row>
    <row r="218" spans="1:11" s="113" customFormat="1" ht="15">
      <c r="A218" s="103"/>
      <c r="B218" s="43"/>
      <c r="C218" s="44"/>
      <c r="D218" s="44"/>
      <c r="E218" s="43"/>
      <c r="F218" s="80" t="s">
        <v>784</v>
      </c>
      <c r="G218" s="77" t="s">
        <v>576</v>
      </c>
      <c r="H218" s="49">
        <v>15522594</v>
      </c>
      <c r="I218" s="52">
        <v>83.203020062239602</v>
      </c>
      <c r="J218" s="65">
        <v>2420500</v>
      </c>
      <c r="K218" s="50">
        <v>98.796418949049368</v>
      </c>
    </row>
    <row r="219" spans="1:11" s="113" customFormat="1" ht="15">
      <c r="A219" s="103"/>
      <c r="B219" s="43"/>
      <c r="C219" s="44"/>
      <c r="D219" s="44"/>
      <c r="E219" s="43"/>
      <c r="F219" s="115" t="s">
        <v>579</v>
      </c>
      <c r="G219" s="53"/>
      <c r="H219" s="49"/>
      <c r="I219" s="52"/>
      <c r="J219" s="65"/>
      <c r="K219" s="50"/>
    </row>
    <row r="220" spans="1:11" s="113" customFormat="1" ht="30">
      <c r="A220" s="103"/>
      <c r="B220" s="43"/>
      <c r="C220" s="44"/>
      <c r="D220" s="44"/>
      <c r="E220" s="43"/>
      <c r="F220" s="80" t="s">
        <v>785</v>
      </c>
      <c r="G220" s="77" t="s">
        <v>572</v>
      </c>
      <c r="H220" s="49">
        <v>13530453</v>
      </c>
      <c r="I220" s="52">
        <v>85.387739789643405</v>
      </c>
      <c r="J220" s="65">
        <v>514000</v>
      </c>
      <c r="K220" s="50">
        <v>85.499809503791184</v>
      </c>
    </row>
    <row r="221" spans="1:11" s="113" customFormat="1" ht="15">
      <c r="A221" s="103"/>
      <c r="B221" s="43"/>
      <c r="C221" s="44"/>
      <c r="D221" s="44"/>
      <c r="E221" s="43"/>
      <c r="F221" s="115" t="s">
        <v>786</v>
      </c>
      <c r="G221" s="53"/>
      <c r="H221" s="49"/>
      <c r="I221" s="52"/>
      <c r="J221" s="65"/>
      <c r="K221" s="50"/>
    </row>
    <row r="222" spans="1:11" s="113" customFormat="1" ht="30">
      <c r="A222" s="103"/>
      <c r="B222" s="43"/>
      <c r="C222" s="44"/>
      <c r="D222" s="44"/>
      <c r="E222" s="43"/>
      <c r="F222" s="80" t="s">
        <v>787</v>
      </c>
      <c r="G222" s="77" t="s">
        <v>576</v>
      </c>
      <c r="H222" s="49">
        <v>27205503</v>
      </c>
      <c r="I222" s="52">
        <v>89.553720069061029</v>
      </c>
      <c r="J222" s="65">
        <v>2696963</v>
      </c>
      <c r="K222" s="50">
        <v>99.540534133847842</v>
      </c>
    </row>
    <row r="223" spans="1:11" s="113" customFormat="1" ht="15">
      <c r="A223" s="103"/>
      <c r="B223" s="43"/>
      <c r="C223" s="44"/>
      <c r="D223" s="44"/>
      <c r="E223" s="43"/>
      <c r="F223" s="116" t="s">
        <v>594</v>
      </c>
      <c r="G223" s="117"/>
      <c r="H223" s="55"/>
      <c r="I223" s="55"/>
      <c r="J223" s="61"/>
      <c r="K223" s="50"/>
    </row>
    <row r="224" spans="1:11" s="113" customFormat="1" ht="30">
      <c r="A224" s="103"/>
      <c r="B224" s="43"/>
      <c r="C224" s="44"/>
      <c r="D224" s="44"/>
      <c r="E224" s="43"/>
      <c r="F224" s="114" t="s">
        <v>788</v>
      </c>
      <c r="G224" s="77" t="s">
        <v>789</v>
      </c>
      <c r="H224" s="49">
        <v>4141340</v>
      </c>
      <c r="I224" s="52">
        <v>68.367726388077287</v>
      </c>
      <c r="J224" s="65">
        <v>191365</v>
      </c>
      <c r="K224" s="50">
        <v>68.367741842012492</v>
      </c>
    </row>
    <row r="225" spans="1:11" s="113" customFormat="1" ht="15">
      <c r="A225" s="103"/>
      <c r="B225" s="43"/>
      <c r="C225" s="44"/>
      <c r="D225" s="44"/>
      <c r="E225" s="43"/>
      <c r="F225" s="67" t="s">
        <v>353</v>
      </c>
      <c r="G225" s="53"/>
      <c r="H225" s="49"/>
      <c r="I225" s="52"/>
      <c r="J225" s="65"/>
      <c r="K225" s="50"/>
    </row>
    <row r="226" spans="1:11" s="113" customFormat="1" ht="30">
      <c r="A226" s="103"/>
      <c r="B226" s="43"/>
      <c r="C226" s="44"/>
      <c r="D226" s="44"/>
      <c r="E226" s="43"/>
      <c r="F226" s="66" t="s">
        <v>83</v>
      </c>
      <c r="G226" s="53" t="s">
        <v>742</v>
      </c>
      <c r="H226" s="49">
        <v>39238440</v>
      </c>
      <c r="I226" s="52">
        <v>0</v>
      </c>
      <c r="J226" s="65">
        <v>1725000</v>
      </c>
      <c r="K226" s="50">
        <v>4.3961992372785463</v>
      </c>
    </row>
    <row r="227" spans="1:11" s="113" customFormat="1" ht="15">
      <c r="A227" s="103"/>
      <c r="B227" s="43"/>
      <c r="C227" s="44"/>
      <c r="D227" s="44"/>
      <c r="E227" s="43"/>
      <c r="F227" s="66" t="s">
        <v>626</v>
      </c>
      <c r="G227" s="53"/>
      <c r="H227" s="49"/>
      <c r="I227" s="52"/>
      <c r="J227" s="65">
        <v>1625000</v>
      </c>
      <c r="K227" s="50"/>
    </row>
    <row r="228" spans="1:11" s="113" customFormat="1" ht="15">
      <c r="A228" s="103"/>
      <c r="B228" s="43"/>
      <c r="C228" s="44"/>
      <c r="D228" s="44"/>
      <c r="E228" s="43"/>
      <c r="F228" s="67" t="s">
        <v>321</v>
      </c>
      <c r="G228" s="117"/>
      <c r="H228" s="55"/>
      <c r="I228" s="55"/>
      <c r="J228" s="65"/>
      <c r="K228" s="50"/>
    </row>
    <row r="229" spans="1:11" s="113" customFormat="1" ht="30">
      <c r="A229" s="103"/>
      <c r="B229" s="43"/>
      <c r="C229" s="44"/>
      <c r="D229" s="44"/>
      <c r="E229" s="43"/>
      <c r="F229" s="118" t="s">
        <v>790</v>
      </c>
      <c r="G229" s="77" t="s">
        <v>576</v>
      </c>
      <c r="H229" s="49">
        <v>14737947</v>
      </c>
      <c r="I229" s="52">
        <v>39.397970422881826</v>
      </c>
      <c r="J229" s="65">
        <v>300000</v>
      </c>
      <c r="K229" s="50">
        <v>41.433532092359947</v>
      </c>
    </row>
    <row r="230" spans="1:11" s="113" customFormat="1" ht="15">
      <c r="A230" s="103"/>
      <c r="B230" s="43"/>
      <c r="C230" s="44"/>
      <c r="D230" s="44"/>
      <c r="E230" s="43"/>
      <c r="F230" s="67" t="s">
        <v>463</v>
      </c>
      <c r="G230" s="53"/>
      <c r="H230" s="49"/>
      <c r="I230" s="52"/>
      <c r="J230" s="65"/>
      <c r="K230" s="50"/>
    </row>
    <row r="231" spans="1:11" s="113" customFormat="1" ht="45">
      <c r="A231" s="103"/>
      <c r="B231" s="43"/>
      <c r="C231" s="44"/>
      <c r="D231" s="44"/>
      <c r="E231" s="43"/>
      <c r="F231" s="66" t="s">
        <v>464</v>
      </c>
      <c r="G231" s="53" t="s">
        <v>572</v>
      </c>
      <c r="H231" s="49">
        <v>12056870</v>
      </c>
      <c r="I231" s="52">
        <v>93.489106210815905</v>
      </c>
      <c r="J231" s="65">
        <v>11415</v>
      </c>
      <c r="K231" s="50">
        <v>100</v>
      </c>
    </row>
    <row r="232" spans="1:11" s="113" customFormat="1" ht="15">
      <c r="A232" s="103"/>
      <c r="B232" s="43"/>
      <c r="C232" s="44"/>
      <c r="D232" s="44"/>
      <c r="E232" s="43"/>
      <c r="F232" s="119" t="s">
        <v>724</v>
      </c>
      <c r="G232" s="120"/>
      <c r="H232" s="74"/>
      <c r="I232" s="52"/>
      <c r="J232" s="65"/>
      <c r="K232" s="50"/>
    </row>
    <row r="233" spans="1:11" s="113" customFormat="1" ht="30">
      <c r="A233" s="103"/>
      <c r="B233" s="43"/>
      <c r="C233" s="44"/>
      <c r="D233" s="44"/>
      <c r="E233" s="43"/>
      <c r="F233" s="114" t="s">
        <v>791</v>
      </c>
      <c r="G233" s="121" t="s">
        <v>576</v>
      </c>
      <c r="H233" s="74">
        <v>8616860</v>
      </c>
      <c r="I233" s="52">
        <v>84.989183995097989</v>
      </c>
      <c r="J233" s="65">
        <v>545100</v>
      </c>
      <c r="K233" s="50">
        <v>100</v>
      </c>
    </row>
    <row r="234" spans="1:11" s="113" customFormat="1" ht="15">
      <c r="A234" s="103"/>
      <c r="B234" s="43"/>
      <c r="C234" s="44"/>
      <c r="D234" s="44"/>
      <c r="E234" s="43"/>
      <c r="F234" s="119" t="s">
        <v>323</v>
      </c>
      <c r="G234" s="120"/>
      <c r="H234" s="74"/>
      <c r="I234" s="52"/>
      <c r="J234" s="65"/>
      <c r="K234" s="50"/>
    </row>
    <row r="235" spans="1:11" s="113" customFormat="1" ht="30">
      <c r="A235" s="103"/>
      <c r="B235" s="43"/>
      <c r="C235" s="44"/>
      <c r="D235" s="44"/>
      <c r="E235" s="43"/>
      <c r="F235" s="122" t="s">
        <v>792</v>
      </c>
      <c r="G235" s="121" t="s">
        <v>576</v>
      </c>
      <c r="H235" s="74">
        <v>10631648</v>
      </c>
      <c r="I235" s="52">
        <v>72.343610322689386</v>
      </c>
      <c r="J235" s="65">
        <v>2940330</v>
      </c>
      <c r="K235" s="50">
        <v>100</v>
      </c>
    </row>
    <row r="236" spans="1:11" s="113" customFormat="1" ht="15">
      <c r="A236" s="103"/>
      <c r="B236" s="43"/>
      <c r="C236" s="44"/>
      <c r="D236" s="44"/>
      <c r="E236" s="43"/>
      <c r="F236" s="68" t="s">
        <v>297</v>
      </c>
      <c r="G236" s="69"/>
      <c r="H236" s="70"/>
      <c r="I236" s="71"/>
      <c r="J236" s="65"/>
      <c r="K236" s="50"/>
    </row>
    <row r="237" spans="1:11" s="113" customFormat="1" ht="30">
      <c r="A237" s="103"/>
      <c r="B237" s="43"/>
      <c r="C237" s="44"/>
      <c r="D237" s="44"/>
      <c r="E237" s="43"/>
      <c r="F237" s="72" t="s">
        <v>793</v>
      </c>
      <c r="G237" s="73" t="s">
        <v>742</v>
      </c>
      <c r="H237" s="74">
        <v>8521222</v>
      </c>
      <c r="I237" s="52">
        <v>0</v>
      </c>
      <c r="J237" s="65">
        <v>7850000</v>
      </c>
      <c r="K237" s="50">
        <v>92.12293729702148</v>
      </c>
    </row>
    <row r="238" spans="1:11" s="113" customFormat="1" ht="15">
      <c r="A238" s="103"/>
      <c r="B238" s="43"/>
      <c r="C238" s="44"/>
      <c r="D238" s="44"/>
      <c r="E238" s="43"/>
      <c r="F238" s="67" t="s">
        <v>354</v>
      </c>
      <c r="G238" s="53"/>
      <c r="H238" s="49"/>
      <c r="I238" s="52"/>
      <c r="J238" s="65"/>
      <c r="K238" s="50"/>
    </row>
    <row r="239" spans="1:11" s="113" customFormat="1" ht="30">
      <c r="A239" s="103"/>
      <c r="B239" s="43"/>
      <c r="C239" s="44"/>
      <c r="D239" s="44"/>
      <c r="E239" s="43"/>
      <c r="F239" s="66" t="s">
        <v>627</v>
      </c>
      <c r="G239" s="53" t="s">
        <v>742</v>
      </c>
      <c r="H239" s="49">
        <v>19279583.579999998</v>
      </c>
      <c r="I239" s="52">
        <v>1.5560480274647004</v>
      </c>
      <c r="J239" s="65">
        <v>479400</v>
      </c>
      <c r="K239" s="50">
        <v>4.0426162565488273</v>
      </c>
    </row>
    <row r="240" spans="1:11" s="113" customFormat="1" ht="15">
      <c r="A240" s="103"/>
      <c r="B240" s="43"/>
      <c r="C240" s="44"/>
      <c r="D240" s="44"/>
      <c r="E240" s="43"/>
      <c r="F240" s="66" t="s">
        <v>626</v>
      </c>
      <c r="G240" s="53"/>
      <c r="H240" s="49"/>
      <c r="I240" s="52"/>
      <c r="J240" s="65">
        <v>335400</v>
      </c>
      <c r="K240" s="50"/>
    </row>
    <row r="241" spans="1:11" s="113" customFormat="1" ht="30">
      <c r="A241" s="103"/>
      <c r="B241" s="43"/>
      <c r="C241" s="44"/>
      <c r="D241" s="44"/>
      <c r="E241" s="43"/>
      <c r="F241" s="66" t="s">
        <v>84</v>
      </c>
      <c r="G241" s="53" t="s">
        <v>742</v>
      </c>
      <c r="H241" s="49">
        <v>32674886</v>
      </c>
      <c r="I241" s="52">
        <v>1.9526617476186452</v>
      </c>
      <c r="J241" s="65">
        <v>1873000</v>
      </c>
      <c r="K241" s="50">
        <v>29.108074011337028</v>
      </c>
    </row>
    <row r="242" spans="1:11" s="113" customFormat="1" ht="15">
      <c r="A242" s="103"/>
      <c r="B242" s="43"/>
      <c r="C242" s="44"/>
      <c r="D242" s="44"/>
      <c r="E242" s="43"/>
      <c r="F242" s="66" t="s">
        <v>626</v>
      </c>
      <c r="G242" s="55"/>
      <c r="H242" s="55"/>
      <c r="I242" s="55"/>
      <c r="J242" s="65">
        <v>700000</v>
      </c>
      <c r="K242" s="50"/>
    </row>
    <row r="243" spans="1:11" s="113" customFormat="1" ht="15">
      <c r="A243" s="103"/>
      <c r="B243" s="44" t="s">
        <v>794</v>
      </c>
      <c r="C243" s="44" t="s">
        <v>564</v>
      </c>
      <c r="D243" s="44"/>
      <c r="E243" s="107" t="s">
        <v>565</v>
      </c>
      <c r="F243" s="108"/>
      <c r="G243" s="82"/>
      <c r="H243" s="81"/>
      <c r="I243" s="81"/>
      <c r="J243" s="63">
        <f>J244+J247</f>
        <v>13470685</v>
      </c>
      <c r="K243" s="78"/>
    </row>
    <row r="244" spans="1:11" s="124" customFormat="1" ht="45">
      <c r="A244" s="123"/>
      <c r="B244" s="45" t="s">
        <v>795</v>
      </c>
      <c r="C244" s="45" t="s">
        <v>796</v>
      </c>
      <c r="D244" s="75" t="s">
        <v>523</v>
      </c>
      <c r="E244" s="76" t="s">
        <v>797</v>
      </c>
      <c r="F244" s="77"/>
      <c r="G244" s="77"/>
      <c r="H244" s="49"/>
      <c r="I244" s="52"/>
      <c r="J244" s="65">
        <v>30675</v>
      </c>
      <c r="K244" s="78"/>
    </row>
    <row r="245" spans="1:11" s="113" customFormat="1" ht="15">
      <c r="A245" s="103"/>
      <c r="B245" s="45"/>
      <c r="C245" s="45"/>
      <c r="D245" s="75"/>
      <c r="E245" s="76"/>
      <c r="F245" s="79" t="s">
        <v>608</v>
      </c>
      <c r="G245" s="77"/>
      <c r="H245" s="49"/>
      <c r="I245" s="52"/>
      <c r="J245" s="65"/>
      <c r="K245" s="50"/>
    </row>
    <row r="246" spans="1:11" s="113" customFormat="1" ht="30">
      <c r="A246" s="103"/>
      <c r="B246" s="45"/>
      <c r="C246" s="45"/>
      <c r="D246" s="75"/>
      <c r="E246" s="76"/>
      <c r="F246" s="80" t="s">
        <v>798</v>
      </c>
      <c r="G246" s="77" t="s">
        <v>572</v>
      </c>
      <c r="H246" s="49">
        <v>1426142</v>
      </c>
      <c r="I246" s="52">
        <v>100</v>
      </c>
      <c r="J246" s="65">
        <v>30675</v>
      </c>
      <c r="K246" s="50">
        <v>100</v>
      </c>
    </row>
    <row r="247" spans="1:11" s="113" customFormat="1" ht="30">
      <c r="A247" s="103"/>
      <c r="B247" s="45" t="s">
        <v>349</v>
      </c>
      <c r="C247" s="45" t="s">
        <v>606</v>
      </c>
      <c r="D247" s="75" t="s">
        <v>523</v>
      </c>
      <c r="E247" s="76" t="s">
        <v>607</v>
      </c>
      <c r="F247" s="77"/>
      <c r="G247" s="77"/>
      <c r="H247" s="49"/>
      <c r="I247" s="52"/>
      <c r="J247" s="65">
        <f>J257+J253+J249+J251+J255</f>
        <v>13440010</v>
      </c>
      <c r="K247" s="78"/>
    </row>
    <row r="248" spans="1:11" s="113" customFormat="1" ht="15">
      <c r="A248" s="103"/>
      <c r="B248" s="45"/>
      <c r="C248" s="45"/>
      <c r="D248" s="75"/>
      <c r="E248" s="76"/>
      <c r="F248" s="67" t="s">
        <v>580</v>
      </c>
      <c r="G248" s="53"/>
      <c r="H248" s="55"/>
      <c r="I248" s="55"/>
      <c r="J248" s="65"/>
      <c r="K248" s="78"/>
    </row>
    <row r="249" spans="1:11" s="113" customFormat="1" ht="45">
      <c r="A249" s="103"/>
      <c r="B249" s="45"/>
      <c r="C249" s="45"/>
      <c r="D249" s="75"/>
      <c r="E249" s="76"/>
      <c r="F249" s="114" t="s">
        <v>352</v>
      </c>
      <c r="G249" s="77" t="s">
        <v>755</v>
      </c>
      <c r="H249" s="49">
        <v>10860119</v>
      </c>
      <c r="I249" s="52">
        <v>0</v>
      </c>
      <c r="J249" s="65">
        <v>5000000</v>
      </c>
      <c r="K249" s="50">
        <v>92.172102349891389</v>
      </c>
    </row>
    <row r="250" spans="1:11" s="113" customFormat="1" ht="15">
      <c r="A250" s="103"/>
      <c r="B250" s="45"/>
      <c r="C250" s="45"/>
      <c r="D250" s="75"/>
      <c r="E250" s="76"/>
      <c r="F250" s="51" t="s">
        <v>686</v>
      </c>
      <c r="G250" s="77"/>
      <c r="H250" s="49"/>
      <c r="I250" s="52"/>
      <c r="J250" s="65"/>
      <c r="K250" s="50"/>
    </row>
    <row r="251" spans="1:11" s="113" customFormat="1" ht="20.25" customHeight="1">
      <c r="A251" s="103"/>
      <c r="B251" s="45"/>
      <c r="C251" s="45"/>
      <c r="D251" s="75"/>
      <c r="E251" s="76"/>
      <c r="F251" s="114" t="s">
        <v>183</v>
      </c>
      <c r="G251" s="77" t="s">
        <v>663</v>
      </c>
      <c r="H251" s="49">
        <v>12921754</v>
      </c>
      <c r="I251" s="52">
        <v>95.505486329487468</v>
      </c>
      <c r="J251" s="65">
        <v>50000</v>
      </c>
      <c r="K251" s="50">
        <v>95.892430702519178</v>
      </c>
    </row>
    <row r="252" spans="1:11" s="113" customFormat="1" ht="15">
      <c r="A252" s="103"/>
      <c r="B252" s="45"/>
      <c r="C252" s="45"/>
      <c r="D252" s="75"/>
      <c r="E252" s="76"/>
      <c r="F252" s="79" t="s">
        <v>184</v>
      </c>
      <c r="G252" s="77"/>
      <c r="H252" s="49"/>
      <c r="I252" s="52"/>
      <c r="J252" s="65"/>
      <c r="K252" s="50"/>
    </row>
    <row r="253" spans="1:11" s="113" customFormat="1" ht="45.75" customHeight="1">
      <c r="A253" s="103"/>
      <c r="B253" s="45"/>
      <c r="C253" s="45"/>
      <c r="D253" s="75"/>
      <c r="E253" s="76"/>
      <c r="F253" s="80" t="s">
        <v>464</v>
      </c>
      <c r="G253" s="77" t="s">
        <v>572</v>
      </c>
      <c r="H253" s="49">
        <v>12056870</v>
      </c>
      <c r="I253" s="52">
        <v>93.489106210815905</v>
      </c>
      <c r="J253" s="65">
        <v>785010</v>
      </c>
      <c r="K253" s="50">
        <v>100</v>
      </c>
    </row>
    <row r="254" spans="1:11" s="113" customFormat="1" ht="15">
      <c r="A254" s="103"/>
      <c r="B254" s="45"/>
      <c r="C254" s="45"/>
      <c r="D254" s="75"/>
      <c r="E254" s="76"/>
      <c r="F254" s="67" t="s">
        <v>207</v>
      </c>
      <c r="G254" s="77"/>
      <c r="H254" s="49"/>
      <c r="I254" s="52"/>
      <c r="J254" s="65"/>
      <c r="K254" s="50"/>
    </row>
    <row r="255" spans="1:11" s="113" customFormat="1" ht="30">
      <c r="A255" s="103"/>
      <c r="B255" s="45"/>
      <c r="C255" s="45"/>
      <c r="D255" s="75"/>
      <c r="E255" s="76"/>
      <c r="F255" s="66" t="s">
        <v>791</v>
      </c>
      <c r="G255" s="77" t="s">
        <v>576</v>
      </c>
      <c r="H255" s="49">
        <v>8616860</v>
      </c>
      <c r="I255" s="52">
        <v>84.989183995097989</v>
      </c>
      <c r="J255" s="65">
        <v>605000</v>
      </c>
      <c r="K255" s="50">
        <v>100</v>
      </c>
    </row>
    <row r="256" spans="1:11" s="113" customFormat="1" ht="15">
      <c r="A256" s="103"/>
      <c r="B256" s="45"/>
      <c r="C256" s="45"/>
      <c r="D256" s="75"/>
      <c r="E256" s="76"/>
      <c r="F256" s="79" t="s">
        <v>354</v>
      </c>
      <c r="G256" s="77"/>
      <c r="H256" s="49"/>
      <c r="I256" s="52"/>
      <c r="J256" s="65"/>
      <c r="K256" s="50"/>
    </row>
    <row r="257" spans="1:12" s="113" customFormat="1" ht="30">
      <c r="A257" s="103"/>
      <c r="B257" s="45"/>
      <c r="C257" s="45"/>
      <c r="D257" s="75"/>
      <c r="E257" s="76"/>
      <c r="F257" s="80" t="s">
        <v>350</v>
      </c>
      <c r="G257" s="77" t="s">
        <v>742</v>
      </c>
      <c r="H257" s="49">
        <v>32674886</v>
      </c>
      <c r="I257" s="52">
        <v>1.9526617476186452</v>
      </c>
      <c r="J257" s="65">
        <v>7000000</v>
      </c>
      <c r="K257" s="50">
        <v>29.108074011337028</v>
      </c>
    </row>
    <row r="258" spans="1:12" s="113" customFormat="1" ht="30">
      <c r="A258" s="103"/>
      <c r="B258" s="45" t="s">
        <v>151</v>
      </c>
      <c r="C258" s="45" t="s">
        <v>456</v>
      </c>
      <c r="D258" s="75" t="s">
        <v>523</v>
      </c>
      <c r="E258" s="76" t="s">
        <v>457</v>
      </c>
      <c r="F258" s="80"/>
      <c r="G258" s="77"/>
      <c r="H258" s="49"/>
      <c r="I258" s="52"/>
      <c r="J258" s="65">
        <f>J262+J264+J265+J266+J260</f>
        <v>635000000</v>
      </c>
      <c r="K258" s="50"/>
    </row>
    <row r="259" spans="1:12" s="113" customFormat="1" ht="15">
      <c r="A259" s="103"/>
      <c r="B259" s="45"/>
      <c r="C259" s="45"/>
      <c r="D259" s="75"/>
      <c r="E259" s="76"/>
      <c r="F259" s="116" t="s">
        <v>580</v>
      </c>
      <c r="G259" s="77"/>
      <c r="H259" s="49"/>
      <c r="I259" s="52"/>
      <c r="J259" s="65"/>
      <c r="K259" s="50"/>
    </row>
    <row r="260" spans="1:12" s="113" customFormat="1" ht="45" customHeight="1">
      <c r="A260" s="103"/>
      <c r="B260" s="45"/>
      <c r="C260" s="45"/>
      <c r="D260" s="75"/>
      <c r="E260" s="76"/>
      <c r="F260" s="64" t="s">
        <v>72</v>
      </c>
      <c r="G260" s="77" t="s">
        <v>155</v>
      </c>
      <c r="H260" s="49">
        <v>6138538330</v>
      </c>
      <c r="I260" s="52">
        <v>5.2543742770764776</v>
      </c>
      <c r="J260" s="65">
        <v>400000000</v>
      </c>
      <c r="K260" s="50">
        <v>11.772212539071985</v>
      </c>
    </row>
    <row r="261" spans="1:12" s="113" customFormat="1" ht="15">
      <c r="A261" s="103"/>
      <c r="B261" s="45"/>
      <c r="C261" s="45"/>
      <c r="D261" s="75"/>
      <c r="E261" s="76"/>
      <c r="F261" s="116" t="s">
        <v>578</v>
      </c>
      <c r="G261" s="77"/>
      <c r="H261" s="49"/>
      <c r="I261" s="52"/>
      <c r="J261" s="65"/>
      <c r="K261" s="50"/>
    </row>
    <row r="262" spans="1:12" s="113" customFormat="1" ht="30">
      <c r="A262" s="103"/>
      <c r="B262" s="45"/>
      <c r="C262" s="45"/>
      <c r="D262" s="75"/>
      <c r="E262" s="76"/>
      <c r="F262" s="66" t="s">
        <v>152</v>
      </c>
      <c r="G262" s="77">
        <v>2021</v>
      </c>
      <c r="H262" s="49">
        <v>346587299</v>
      </c>
      <c r="I262" s="52">
        <v>0</v>
      </c>
      <c r="J262" s="65">
        <v>195000000</v>
      </c>
      <c r="K262" s="50">
        <v>85.797316825507792</v>
      </c>
    </row>
    <row r="263" spans="1:12" s="113" customFormat="1" ht="15">
      <c r="A263" s="103"/>
      <c r="B263" s="45"/>
      <c r="C263" s="45"/>
      <c r="D263" s="75"/>
      <c r="E263" s="76"/>
      <c r="F263" s="116" t="s">
        <v>585</v>
      </c>
      <c r="G263" s="77"/>
      <c r="H263" s="49"/>
      <c r="I263" s="52"/>
      <c r="J263" s="65"/>
      <c r="K263" s="50"/>
    </row>
    <row r="264" spans="1:12" s="113" customFormat="1" ht="45">
      <c r="A264" s="103"/>
      <c r="B264" s="45"/>
      <c r="C264" s="45"/>
      <c r="D264" s="75"/>
      <c r="E264" s="76"/>
      <c r="F264" s="66" t="s">
        <v>493</v>
      </c>
      <c r="G264" s="77">
        <v>2021</v>
      </c>
      <c r="H264" s="49">
        <v>17864623</v>
      </c>
      <c r="I264" s="52">
        <v>0</v>
      </c>
      <c r="J264" s="65">
        <v>9031000</v>
      </c>
      <c r="K264" s="50">
        <v>50.55242419613333</v>
      </c>
    </row>
    <row r="265" spans="1:12" s="113" customFormat="1" ht="45">
      <c r="A265" s="103"/>
      <c r="B265" s="45"/>
      <c r="C265" s="45"/>
      <c r="D265" s="75"/>
      <c r="E265" s="76"/>
      <c r="F265" s="66" t="s">
        <v>258</v>
      </c>
      <c r="G265" s="77">
        <v>2021</v>
      </c>
      <c r="H265" s="49">
        <v>14754184</v>
      </c>
      <c r="I265" s="52">
        <v>0</v>
      </c>
      <c r="J265" s="65">
        <v>14754000</v>
      </c>
      <c r="K265" s="50">
        <v>100</v>
      </c>
    </row>
    <row r="266" spans="1:12" s="113" customFormat="1" ht="45">
      <c r="A266" s="103"/>
      <c r="B266" s="45"/>
      <c r="C266" s="45"/>
      <c r="D266" s="75"/>
      <c r="E266" s="76"/>
      <c r="F266" s="66" t="s">
        <v>494</v>
      </c>
      <c r="G266" s="77">
        <v>2021</v>
      </c>
      <c r="H266" s="49">
        <v>16215000</v>
      </c>
      <c r="I266" s="52">
        <v>0</v>
      </c>
      <c r="J266" s="65">
        <v>16215000</v>
      </c>
      <c r="K266" s="50">
        <v>100</v>
      </c>
    </row>
    <row r="267" spans="1:12" s="113" customFormat="1" ht="46.15" customHeight="1">
      <c r="A267" s="103"/>
      <c r="B267" s="44" t="s">
        <v>569</v>
      </c>
      <c r="C267" s="44" t="s">
        <v>570</v>
      </c>
      <c r="D267" s="44"/>
      <c r="E267" s="62" t="s">
        <v>571</v>
      </c>
      <c r="F267" s="54"/>
      <c r="G267" s="55"/>
      <c r="H267" s="55"/>
      <c r="I267" s="55"/>
      <c r="J267" s="63">
        <f>J268+J510</f>
        <v>221780639</v>
      </c>
      <c r="K267" s="47"/>
    </row>
    <row r="268" spans="1:12" s="126" customFormat="1" ht="45">
      <c r="A268" s="125"/>
      <c r="B268" s="45" t="s">
        <v>511</v>
      </c>
      <c r="C268" s="45" t="s">
        <v>513</v>
      </c>
      <c r="D268" s="45" t="s">
        <v>522</v>
      </c>
      <c r="E268" s="46" t="s">
        <v>512</v>
      </c>
      <c r="F268" s="175"/>
      <c r="G268" s="81"/>
      <c r="H268" s="81"/>
      <c r="I268" s="81"/>
      <c r="J268" s="65">
        <f>J269+J271+J273+J275+J277+J279+J281+J283+J285+J287+J293+J344+J346+J352+J366+J368+J370+J372+J374+J376+J427+J429+J435+J437+J439+J441+J463+J465+J383+J393+J407+J443+J444+J467+J468+J472+J473+J487++J354+J348+J409+J414+J385+J446+J450+J474+J501+J502+J503+J504+J500+J476+J294+J355+J416+J452+J454+J456++J489+J469+J424+J448+J364+J381+J387+J389+J391+J395+J397+J399+J410+J412+J418+J420+J422+J431+J433+J478+J480+J482+J484+J492+J494+J495+J496+J497+J506+J508++J289+J291+J295+J297+J299+J301+J303+J305+J307+J309+J311+J313+J315+J317+J319+J321+J323+J325+J327+J329+J331+J333+J335+J337+J339+J341+J357+J359+J361+J405+J461+J350+J378+J401+J403+J458</f>
        <v>210980739</v>
      </c>
      <c r="K268" s="78"/>
    </row>
    <row r="269" spans="1:12" s="128" customFormat="1" ht="45">
      <c r="A269" s="125"/>
      <c r="B269" s="45"/>
      <c r="C269" s="45"/>
      <c r="D269" s="45"/>
      <c r="E269" s="46"/>
      <c r="F269" s="66" t="s">
        <v>609</v>
      </c>
      <c r="G269" s="53">
        <v>2021</v>
      </c>
      <c r="H269" s="49">
        <v>461287900</v>
      </c>
      <c r="I269" s="52">
        <v>0.2164288289374163</v>
      </c>
      <c r="J269" s="65">
        <v>290000</v>
      </c>
      <c r="K269" s="50">
        <v>0.27929629196863826</v>
      </c>
      <c r="L269" s="127"/>
    </row>
    <row r="270" spans="1:12" s="128" customFormat="1" ht="15">
      <c r="A270" s="125"/>
      <c r="B270" s="45"/>
      <c r="C270" s="45"/>
      <c r="D270" s="45"/>
      <c r="E270" s="46"/>
      <c r="F270" s="66" t="s">
        <v>442</v>
      </c>
      <c r="G270" s="82"/>
      <c r="H270" s="49"/>
      <c r="I270" s="81"/>
      <c r="J270" s="65">
        <v>198998</v>
      </c>
      <c r="K270" s="78"/>
    </row>
    <row r="271" spans="1:12" s="128" customFormat="1" ht="45">
      <c r="A271" s="125"/>
      <c r="B271" s="45"/>
      <c r="C271" s="45"/>
      <c r="D271" s="45"/>
      <c r="E271" s="46"/>
      <c r="F271" s="66" t="s">
        <v>610</v>
      </c>
      <c r="G271" s="53">
        <v>2021</v>
      </c>
      <c r="H271" s="49">
        <v>315000000</v>
      </c>
      <c r="I271" s="52">
        <v>0.31660634920634922</v>
      </c>
      <c r="J271" s="65">
        <v>59648</v>
      </c>
      <c r="K271" s="50">
        <v>0.33554222222222224</v>
      </c>
      <c r="L271" s="127"/>
    </row>
    <row r="272" spans="1:12" s="128" customFormat="1" ht="15">
      <c r="A272" s="125"/>
      <c r="B272" s="45"/>
      <c r="C272" s="45"/>
      <c r="D272" s="45"/>
      <c r="E272" s="46"/>
      <c r="F272" s="66" t="s">
        <v>442</v>
      </c>
      <c r="G272" s="82"/>
      <c r="H272" s="49"/>
      <c r="I272" s="52"/>
      <c r="J272" s="65">
        <v>49648</v>
      </c>
      <c r="K272" s="78"/>
    </row>
    <row r="273" spans="1:11" s="128" customFormat="1" ht="45">
      <c r="A273" s="125"/>
      <c r="B273" s="45"/>
      <c r="C273" s="45"/>
      <c r="D273" s="45"/>
      <c r="E273" s="46"/>
      <c r="F273" s="66" t="s">
        <v>611</v>
      </c>
      <c r="G273" s="53">
        <v>2021</v>
      </c>
      <c r="H273" s="49">
        <v>235000000</v>
      </c>
      <c r="I273" s="52">
        <v>0.42386382978723408</v>
      </c>
      <c r="J273" s="65">
        <v>59907</v>
      </c>
      <c r="K273" s="50">
        <v>0.44935617021276597</v>
      </c>
    </row>
    <row r="274" spans="1:11" s="128" customFormat="1" ht="15">
      <c r="A274" s="125"/>
      <c r="B274" s="45"/>
      <c r="C274" s="45"/>
      <c r="D274" s="45"/>
      <c r="E274" s="46"/>
      <c r="F274" s="66" t="s">
        <v>442</v>
      </c>
      <c r="G274" s="82"/>
      <c r="H274" s="49"/>
      <c r="I274" s="81"/>
      <c r="J274" s="65">
        <v>50000</v>
      </c>
      <c r="K274" s="78"/>
    </row>
    <row r="275" spans="1:11" s="128" customFormat="1" ht="45">
      <c r="A275" s="125"/>
      <c r="B275" s="45"/>
      <c r="C275" s="45"/>
      <c r="D275" s="45"/>
      <c r="E275" s="46"/>
      <c r="F275" s="66" t="s">
        <v>612</v>
      </c>
      <c r="G275" s="53">
        <v>2021</v>
      </c>
      <c r="H275" s="49">
        <v>238026700</v>
      </c>
      <c r="I275" s="52">
        <v>0.62990412420119257</v>
      </c>
      <c r="J275" s="65">
        <v>220000</v>
      </c>
      <c r="K275" s="50">
        <v>0.72233073012397342</v>
      </c>
    </row>
    <row r="276" spans="1:11" s="128" customFormat="1" ht="15">
      <c r="A276" s="125"/>
      <c r="B276" s="45"/>
      <c r="C276" s="45"/>
      <c r="D276" s="45"/>
      <c r="E276" s="46"/>
      <c r="F276" s="66" t="s">
        <v>442</v>
      </c>
      <c r="G276" s="82"/>
      <c r="H276" s="49"/>
      <c r="I276" s="81"/>
      <c r="J276" s="65">
        <v>96000</v>
      </c>
      <c r="K276" s="78"/>
    </row>
    <row r="277" spans="1:11" s="128" customFormat="1" ht="45">
      <c r="A277" s="125"/>
      <c r="B277" s="45"/>
      <c r="C277" s="45"/>
      <c r="D277" s="45"/>
      <c r="E277" s="46"/>
      <c r="F277" s="66" t="s">
        <v>613</v>
      </c>
      <c r="G277" s="53">
        <v>2021</v>
      </c>
      <c r="H277" s="49">
        <v>130000000</v>
      </c>
      <c r="I277" s="52">
        <v>0.76899230769230764</v>
      </c>
      <c r="J277" s="65">
        <v>59968</v>
      </c>
      <c r="K277" s="50">
        <v>0.81512153846153845</v>
      </c>
    </row>
    <row r="278" spans="1:11" s="128" customFormat="1" ht="15">
      <c r="A278" s="125"/>
      <c r="B278" s="45"/>
      <c r="C278" s="45"/>
      <c r="D278" s="45"/>
      <c r="E278" s="46"/>
      <c r="F278" s="66" t="s">
        <v>442</v>
      </c>
      <c r="G278" s="82"/>
      <c r="H278" s="49"/>
      <c r="I278" s="81"/>
      <c r="J278" s="65">
        <v>49968</v>
      </c>
      <c r="K278" s="78"/>
    </row>
    <row r="279" spans="1:11" s="128" customFormat="1" ht="45">
      <c r="A279" s="125"/>
      <c r="B279" s="45"/>
      <c r="C279" s="45"/>
      <c r="D279" s="45"/>
      <c r="E279" s="46"/>
      <c r="F279" s="66" t="s">
        <v>614</v>
      </c>
      <c r="G279" s="53">
        <v>2021</v>
      </c>
      <c r="H279" s="49">
        <v>1320000000</v>
      </c>
      <c r="I279" s="52">
        <v>0</v>
      </c>
      <c r="J279" s="65">
        <v>1500000</v>
      </c>
      <c r="K279" s="50">
        <v>0.11363636363636363</v>
      </c>
    </row>
    <row r="280" spans="1:11" s="128" customFormat="1" ht="15">
      <c r="A280" s="125"/>
      <c r="B280" s="45"/>
      <c r="C280" s="45"/>
      <c r="D280" s="45"/>
      <c r="E280" s="46"/>
      <c r="F280" s="66" t="s">
        <v>442</v>
      </c>
      <c r="G280" s="82"/>
      <c r="H280" s="49"/>
      <c r="I280" s="52"/>
      <c r="J280" s="65">
        <v>1500000</v>
      </c>
      <c r="K280" s="78"/>
    </row>
    <row r="281" spans="1:11" s="128" customFormat="1" ht="45">
      <c r="A281" s="125"/>
      <c r="B281" s="45"/>
      <c r="C281" s="45"/>
      <c r="D281" s="45"/>
      <c r="E281" s="46"/>
      <c r="F281" s="66" t="s">
        <v>615</v>
      </c>
      <c r="G281" s="53">
        <v>2021</v>
      </c>
      <c r="H281" s="49">
        <v>1250000000</v>
      </c>
      <c r="I281" s="52">
        <v>0</v>
      </c>
      <c r="J281" s="65">
        <v>2000000</v>
      </c>
      <c r="K281" s="50">
        <v>0.16</v>
      </c>
    </row>
    <row r="282" spans="1:11" s="128" customFormat="1" ht="15">
      <c r="A282" s="125"/>
      <c r="B282" s="45"/>
      <c r="C282" s="45"/>
      <c r="D282" s="45"/>
      <c r="E282" s="46"/>
      <c r="F282" s="66" t="s">
        <v>442</v>
      </c>
      <c r="G282" s="82"/>
      <c r="H282" s="49"/>
      <c r="I282" s="81"/>
      <c r="J282" s="65">
        <v>2000000</v>
      </c>
      <c r="K282" s="78"/>
    </row>
    <row r="283" spans="1:11" s="128" customFormat="1" ht="45">
      <c r="A283" s="125"/>
      <c r="B283" s="45"/>
      <c r="C283" s="45"/>
      <c r="D283" s="45"/>
      <c r="E283" s="46"/>
      <c r="F283" s="66" t="s">
        <v>616</v>
      </c>
      <c r="G283" s="53">
        <v>2021</v>
      </c>
      <c r="H283" s="49">
        <v>1980000000</v>
      </c>
      <c r="I283" s="52">
        <v>0</v>
      </c>
      <c r="J283" s="65">
        <v>2000000</v>
      </c>
      <c r="K283" s="50">
        <v>0.10101010101010101</v>
      </c>
    </row>
    <row r="284" spans="1:11" s="128" customFormat="1" ht="15">
      <c r="A284" s="125"/>
      <c r="B284" s="45"/>
      <c r="C284" s="45"/>
      <c r="D284" s="45"/>
      <c r="E284" s="46"/>
      <c r="F284" s="66" t="s">
        <v>442</v>
      </c>
      <c r="G284" s="82"/>
      <c r="H284" s="49"/>
      <c r="I284" s="81"/>
      <c r="J284" s="65">
        <v>2000000</v>
      </c>
      <c r="K284" s="78"/>
    </row>
    <row r="285" spans="1:11" s="128" customFormat="1" ht="45">
      <c r="A285" s="125"/>
      <c r="B285" s="45"/>
      <c r="C285" s="45"/>
      <c r="D285" s="45"/>
      <c r="E285" s="46"/>
      <c r="F285" s="66" t="s">
        <v>617</v>
      </c>
      <c r="G285" s="53">
        <v>2021</v>
      </c>
      <c r="H285" s="49">
        <v>1560000000</v>
      </c>
      <c r="I285" s="52">
        <v>0</v>
      </c>
      <c r="J285" s="65">
        <v>2000000</v>
      </c>
      <c r="K285" s="50">
        <v>0.12820512820512819</v>
      </c>
    </row>
    <row r="286" spans="1:11" s="128" customFormat="1" ht="15">
      <c r="A286" s="125"/>
      <c r="B286" s="45"/>
      <c r="C286" s="45"/>
      <c r="D286" s="45"/>
      <c r="E286" s="46"/>
      <c r="F286" s="66" t="s">
        <v>442</v>
      </c>
      <c r="G286" s="82"/>
      <c r="H286" s="49"/>
      <c r="I286" s="81"/>
      <c r="J286" s="65">
        <v>2000000</v>
      </c>
      <c r="K286" s="78"/>
    </row>
    <row r="287" spans="1:11" s="128" customFormat="1" ht="60">
      <c r="A287" s="125"/>
      <c r="B287" s="45"/>
      <c r="C287" s="45"/>
      <c r="D287" s="45"/>
      <c r="E287" s="46"/>
      <c r="F287" s="66" t="s">
        <v>618</v>
      </c>
      <c r="G287" s="53">
        <v>2021</v>
      </c>
      <c r="H287" s="49">
        <v>1280000000</v>
      </c>
      <c r="I287" s="52">
        <v>0</v>
      </c>
      <c r="J287" s="65">
        <v>2000000</v>
      </c>
      <c r="K287" s="50">
        <v>0.15625</v>
      </c>
    </row>
    <row r="288" spans="1:11" s="128" customFormat="1" ht="15">
      <c r="A288" s="125"/>
      <c r="B288" s="45"/>
      <c r="C288" s="45"/>
      <c r="D288" s="45"/>
      <c r="E288" s="46"/>
      <c r="F288" s="66" t="s">
        <v>442</v>
      </c>
      <c r="G288" s="82"/>
      <c r="H288" s="49"/>
      <c r="I288" s="81"/>
      <c r="J288" s="65">
        <v>2000000</v>
      </c>
      <c r="K288" s="78"/>
    </row>
    <row r="289" spans="1:11" s="128" customFormat="1" ht="60">
      <c r="A289" s="125"/>
      <c r="B289" s="45"/>
      <c r="C289" s="45"/>
      <c r="D289" s="45"/>
      <c r="E289" s="46"/>
      <c r="F289" s="66" t="s">
        <v>260</v>
      </c>
      <c r="G289" s="53" t="s">
        <v>742</v>
      </c>
      <c r="H289" s="49">
        <v>190000000</v>
      </c>
      <c r="I289" s="52">
        <v>0</v>
      </c>
      <c r="J289" s="65">
        <v>10000</v>
      </c>
      <c r="K289" s="50">
        <v>5.263157894736842E-3</v>
      </c>
    </row>
    <row r="290" spans="1:11" s="128" customFormat="1" ht="15">
      <c r="A290" s="125"/>
      <c r="B290" s="45"/>
      <c r="C290" s="45"/>
      <c r="D290" s="45"/>
      <c r="E290" s="46"/>
      <c r="F290" s="66" t="s">
        <v>442</v>
      </c>
      <c r="G290" s="82"/>
      <c r="H290" s="49"/>
      <c r="I290" s="81"/>
      <c r="J290" s="65">
        <v>10000</v>
      </c>
      <c r="K290" s="78"/>
    </row>
    <row r="291" spans="1:11" s="128" customFormat="1" ht="45.75" customHeight="1">
      <c r="A291" s="125"/>
      <c r="B291" s="45"/>
      <c r="C291" s="45"/>
      <c r="D291" s="45"/>
      <c r="E291" s="46"/>
      <c r="F291" s="66" t="s">
        <v>261</v>
      </c>
      <c r="G291" s="53" t="s">
        <v>742</v>
      </c>
      <c r="H291" s="49">
        <v>185000000</v>
      </c>
      <c r="I291" s="52">
        <v>0</v>
      </c>
      <c r="J291" s="65">
        <v>10000</v>
      </c>
      <c r="K291" s="50">
        <v>5.4054054054054057E-3</v>
      </c>
    </row>
    <row r="292" spans="1:11" s="128" customFormat="1" ht="15">
      <c r="A292" s="125"/>
      <c r="B292" s="45"/>
      <c r="C292" s="45"/>
      <c r="D292" s="45"/>
      <c r="E292" s="46"/>
      <c r="F292" s="66" t="s">
        <v>442</v>
      </c>
      <c r="G292" s="82"/>
      <c r="H292" s="49"/>
      <c r="I292" s="81"/>
      <c r="J292" s="65">
        <v>10000</v>
      </c>
      <c r="K292" s="78"/>
    </row>
    <row r="293" spans="1:11" s="128" customFormat="1" ht="47.25" customHeight="1">
      <c r="A293" s="125"/>
      <c r="B293" s="45"/>
      <c r="C293" s="45"/>
      <c r="D293" s="45"/>
      <c r="E293" s="46"/>
      <c r="F293" s="66" t="s">
        <v>619</v>
      </c>
      <c r="G293" s="53">
        <v>2021</v>
      </c>
      <c r="H293" s="49">
        <v>928691800</v>
      </c>
      <c r="I293" s="52">
        <v>0.20736631894456267</v>
      </c>
      <c r="J293" s="65">
        <v>4475280</v>
      </c>
      <c r="K293" s="50">
        <v>0.68925708184351364</v>
      </c>
    </row>
    <row r="294" spans="1:11" s="128" customFormat="1" ht="60">
      <c r="A294" s="125"/>
      <c r="B294" s="45"/>
      <c r="C294" s="45"/>
      <c r="D294" s="45"/>
      <c r="E294" s="46"/>
      <c r="F294" s="66" t="s">
        <v>502</v>
      </c>
      <c r="G294" s="53" t="s">
        <v>742</v>
      </c>
      <c r="H294" s="49">
        <v>20000000</v>
      </c>
      <c r="I294" s="52">
        <v>0</v>
      </c>
      <c r="J294" s="65">
        <v>1445197</v>
      </c>
      <c r="K294" s="50">
        <v>7.2259849999999997</v>
      </c>
    </row>
    <row r="295" spans="1:11" s="128" customFormat="1" ht="49.5" customHeight="1">
      <c r="A295" s="125"/>
      <c r="B295" s="45"/>
      <c r="C295" s="45"/>
      <c r="D295" s="45"/>
      <c r="E295" s="46"/>
      <c r="F295" s="66" t="s">
        <v>262</v>
      </c>
      <c r="G295" s="53" t="s">
        <v>742</v>
      </c>
      <c r="H295" s="49">
        <v>210000000</v>
      </c>
      <c r="I295" s="52">
        <v>0</v>
      </c>
      <c r="J295" s="65">
        <v>10000</v>
      </c>
      <c r="K295" s="50">
        <v>4.7619047619047623E-3</v>
      </c>
    </row>
    <row r="296" spans="1:11" s="128" customFormat="1" ht="15">
      <c r="A296" s="125"/>
      <c r="B296" s="45"/>
      <c r="C296" s="45"/>
      <c r="D296" s="45"/>
      <c r="E296" s="46"/>
      <c r="F296" s="66" t="s">
        <v>442</v>
      </c>
      <c r="G296" s="53"/>
      <c r="H296" s="49"/>
      <c r="I296" s="52"/>
      <c r="J296" s="65">
        <v>10000</v>
      </c>
      <c r="K296" s="50"/>
    </row>
    <row r="297" spans="1:11" s="128" customFormat="1" ht="45" customHeight="1">
      <c r="A297" s="125"/>
      <c r="B297" s="45"/>
      <c r="C297" s="45"/>
      <c r="D297" s="45"/>
      <c r="E297" s="46"/>
      <c r="F297" s="66" t="s">
        <v>263</v>
      </c>
      <c r="G297" s="53" t="s">
        <v>742</v>
      </c>
      <c r="H297" s="49">
        <v>210000000</v>
      </c>
      <c r="I297" s="52">
        <v>0</v>
      </c>
      <c r="J297" s="65">
        <v>10000</v>
      </c>
      <c r="K297" s="50">
        <v>4.7619047619047623E-3</v>
      </c>
    </row>
    <row r="298" spans="1:11" s="128" customFormat="1" ht="15">
      <c r="A298" s="125"/>
      <c r="B298" s="45"/>
      <c r="C298" s="45"/>
      <c r="D298" s="45"/>
      <c r="E298" s="46"/>
      <c r="F298" s="66" t="s">
        <v>442</v>
      </c>
      <c r="G298" s="53"/>
      <c r="H298" s="49"/>
      <c r="I298" s="52"/>
      <c r="J298" s="65">
        <v>10000</v>
      </c>
      <c r="K298" s="50"/>
    </row>
    <row r="299" spans="1:11" s="128" customFormat="1" ht="47.25" customHeight="1">
      <c r="A299" s="125"/>
      <c r="B299" s="45"/>
      <c r="C299" s="45"/>
      <c r="D299" s="45"/>
      <c r="E299" s="46"/>
      <c r="F299" s="66" t="s">
        <v>264</v>
      </c>
      <c r="G299" s="53" t="s">
        <v>742</v>
      </c>
      <c r="H299" s="49">
        <v>210000000</v>
      </c>
      <c r="I299" s="52">
        <v>0</v>
      </c>
      <c r="J299" s="65">
        <v>10000</v>
      </c>
      <c r="K299" s="50">
        <v>4.7619047619047623E-3</v>
      </c>
    </row>
    <row r="300" spans="1:11" s="128" customFormat="1" ht="15">
      <c r="A300" s="125"/>
      <c r="B300" s="45"/>
      <c r="C300" s="45"/>
      <c r="D300" s="45"/>
      <c r="E300" s="46"/>
      <c r="F300" s="66" t="s">
        <v>442</v>
      </c>
      <c r="G300" s="53"/>
      <c r="H300" s="49"/>
      <c r="I300" s="52"/>
      <c r="J300" s="65">
        <v>10000</v>
      </c>
      <c r="K300" s="50"/>
    </row>
    <row r="301" spans="1:11" s="128" customFormat="1" ht="48" customHeight="1">
      <c r="A301" s="125"/>
      <c r="B301" s="45"/>
      <c r="C301" s="45"/>
      <c r="D301" s="45"/>
      <c r="E301" s="46"/>
      <c r="F301" s="66" t="s">
        <v>265</v>
      </c>
      <c r="G301" s="53" t="s">
        <v>742</v>
      </c>
      <c r="H301" s="49">
        <v>210000000</v>
      </c>
      <c r="I301" s="52">
        <v>0</v>
      </c>
      <c r="J301" s="65">
        <v>10000</v>
      </c>
      <c r="K301" s="50">
        <v>4.7619047619047623E-3</v>
      </c>
    </row>
    <row r="302" spans="1:11" s="128" customFormat="1" ht="15">
      <c r="A302" s="125"/>
      <c r="B302" s="45"/>
      <c r="C302" s="45"/>
      <c r="D302" s="45"/>
      <c r="E302" s="46"/>
      <c r="F302" s="66" t="s">
        <v>442</v>
      </c>
      <c r="G302" s="53"/>
      <c r="H302" s="49"/>
      <c r="I302" s="52"/>
      <c r="J302" s="65">
        <v>10000</v>
      </c>
      <c r="K302" s="50"/>
    </row>
    <row r="303" spans="1:11" s="128" customFormat="1" ht="43.5" customHeight="1">
      <c r="A303" s="125"/>
      <c r="B303" s="45"/>
      <c r="C303" s="45"/>
      <c r="D303" s="45"/>
      <c r="E303" s="46"/>
      <c r="F303" s="66" t="s">
        <v>266</v>
      </c>
      <c r="G303" s="53" t="s">
        <v>742</v>
      </c>
      <c r="H303" s="49">
        <v>210000000</v>
      </c>
      <c r="I303" s="52">
        <v>0</v>
      </c>
      <c r="J303" s="65">
        <v>10000</v>
      </c>
      <c r="K303" s="50">
        <v>4.7619047619047623E-3</v>
      </c>
    </row>
    <row r="304" spans="1:11" s="128" customFormat="1" ht="15">
      <c r="A304" s="125"/>
      <c r="B304" s="45"/>
      <c r="C304" s="45"/>
      <c r="D304" s="45"/>
      <c r="E304" s="46"/>
      <c r="F304" s="66" t="s">
        <v>442</v>
      </c>
      <c r="G304" s="53"/>
      <c r="H304" s="49"/>
      <c r="I304" s="52"/>
      <c r="J304" s="65">
        <v>10000</v>
      </c>
      <c r="K304" s="50"/>
    </row>
    <row r="305" spans="1:11" s="128" customFormat="1" ht="47.25" customHeight="1">
      <c r="A305" s="125"/>
      <c r="B305" s="45"/>
      <c r="C305" s="45"/>
      <c r="D305" s="45"/>
      <c r="E305" s="46"/>
      <c r="F305" s="66" t="s">
        <v>267</v>
      </c>
      <c r="G305" s="53" t="s">
        <v>742</v>
      </c>
      <c r="H305" s="49">
        <v>210000000</v>
      </c>
      <c r="I305" s="52">
        <v>0</v>
      </c>
      <c r="J305" s="65">
        <v>10000</v>
      </c>
      <c r="K305" s="50">
        <v>4.7619047619047623E-3</v>
      </c>
    </row>
    <row r="306" spans="1:11" s="128" customFormat="1" ht="15">
      <c r="A306" s="125"/>
      <c r="B306" s="45"/>
      <c r="C306" s="45"/>
      <c r="D306" s="45"/>
      <c r="E306" s="46"/>
      <c r="F306" s="66" t="s">
        <v>442</v>
      </c>
      <c r="G306" s="53"/>
      <c r="H306" s="49"/>
      <c r="I306" s="52"/>
      <c r="J306" s="65">
        <v>10000</v>
      </c>
      <c r="K306" s="50"/>
    </row>
    <row r="307" spans="1:11" s="128" customFormat="1" ht="46.5" customHeight="1">
      <c r="A307" s="125"/>
      <c r="B307" s="45"/>
      <c r="C307" s="45"/>
      <c r="D307" s="45"/>
      <c r="E307" s="46"/>
      <c r="F307" s="66" t="s">
        <v>268</v>
      </c>
      <c r="G307" s="53" t="s">
        <v>742</v>
      </c>
      <c r="H307" s="49">
        <v>210000000</v>
      </c>
      <c r="I307" s="52">
        <v>0</v>
      </c>
      <c r="J307" s="65">
        <v>10000</v>
      </c>
      <c r="K307" s="50">
        <v>4.7619047619047623E-3</v>
      </c>
    </row>
    <row r="308" spans="1:11" s="128" customFormat="1" ht="15">
      <c r="A308" s="125"/>
      <c r="B308" s="45"/>
      <c r="C308" s="45"/>
      <c r="D308" s="45"/>
      <c r="E308" s="46"/>
      <c r="F308" s="66" t="s">
        <v>442</v>
      </c>
      <c r="G308" s="53"/>
      <c r="H308" s="49"/>
      <c r="I308" s="52"/>
      <c r="J308" s="65">
        <v>10000</v>
      </c>
      <c r="K308" s="50"/>
    </row>
    <row r="309" spans="1:11" s="128" customFormat="1" ht="46.5" customHeight="1">
      <c r="A309" s="125"/>
      <c r="B309" s="45"/>
      <c r="C309" s="45"/>
      <c r="D309" s="45"/>
      <c r="E309" s="46"/>
      <c r="F309" s="66" t="s">
        <v>269</v>
      </c>
      <c r="G309" s="53" t="s">
        <v>742</v>
      </c>
      <c r="H309" s="49">
        <v>210000000</v>
      </c>
      <c r="I309" s="52">
        <v>0</v>
      </c>
      <c r="J309" s="65">
        <v>10000</v>
      </c>
      <c r="K309" s="50">
        <v>4.7619047619047623E-3</v>
      </c>
    </row>
    <row r="310" spans="1:11" s="128" customFormat="1" ht="15">
      <c r="A310" s="125"/>
      <c r="B310" s="45"/>
      <c r="C310" s="45"/>
      <c r="D310" s="45"/>
      <c r="E310" s="46"/>
      <c r="F310" s="66" t="s">
        <v>442</v>
      </c>
      <c r="G310" s="53"/>
      <c r="H310" s="49"/>
      <c r="I310" s="52"/>
      <c r="J310" s="65">
        <v>10000</v>
      </c>
      <c r="K310" s="50"/>
    </row>
    <row r="311" spans="1:11" s="128" customFormat="1" ht="46.5" customHeight="1">
      <c r="A311" s="125"/>
      <c r="B311" s="45"/>
      <c r="C311" s="45"/>
      <c r="D311" s="45"/>
      <c r="E311" s="46"/>
      <c r="F311" s="66" t="s">
        <v>270</v>
      </c>
      <c r="G311" s="53" t="s">
        <v>742</v>
      </c>
      <c r="H311" s="49">
        <v>210000000</v>
      </c>
      <c r="I311" s="52">
        <v>0</v>
      </c>
      <c r="J311" s="65">
        <v>10000</v>
      </c>
      <c r="K311" s="50">
        <v>4.7619047619047623E-3</v>
      </c>
    </row>
    <row r="312" spans="1:11" s="128" customFormat="1" ht="15">
      <c r="A312" s="125"/>
      <c r="B312" s="45"/>
      <c r="C312" s="45"/>
      <c r="D312" s="45"/>
      <c r="E312" s="46"/>
      <c r="F312" s="66" t="s">
        <v>442</v>
      </c>
      <c r="G312" s="53"/>
      <c r="H312" s="49"/>
      <c r="I312" s="52"/>
      <c r="J312" s="65">
        <v>10000</v>
      </c>
      <c r="K312" s="50"/>
    </row>
    <row r="313" spans="1:11" s="128" customFormat="1" ht="46.5" customHeight="1">
      <c r="A313" s="125"/>
      <c r="B313" s="45"/>
      <c r="C313" s="45"/>
      <c r="D313" s="45"/>
      <c r="E313" s="46"/>
      <c r="F313" s="66" t="s">
        <v>271</v>
      </c>
      <c r="G313" s="53" t="s">
        <v>742</v>
      </c>
      <c r="H313" s="49">
        <v>210000000</v>
      </c>
      <c r="I313" s="52">
        <v>0</v>
      </c>
      <c r="J313" s="65">
        <v>10000</v>
      </c>
      <c r="K313" s="50">
        <v>4.7619047619047623E-3</v>
      </c>
    </row>
    <row r="314" spans="1:11" s="128" customFormat="1" ht="15">
      <c r="A314" s="125"/>
      <c r="B314" s="45"/>
      <c r="C314" s="45"/>
      <c r="D314" s="45"/>
      <c r="E314" s="46"/>
      <c r="F314" s="66" t="s">
        <v>442</v>
      </c>
      <c r="G314" s="53"/>
      <c r="H314" s="49"/>
      <c r="I314" s="52"/>
      <c r="J314" s="65">
        <v>10000</v>
      </c>
      <c r="K314" s="50"/>
    </row>
    <row r="315" spans="1:11" s="128" customFormat="1" ht="47.25" customHeight="1">
      <c r="A315" s="125"/>
      <c r="B315" s="45"/>
      <c r="C315" s="45"/>
      <c r="D315" s="45"/>
      <c r="E315" s="46"/>
      <c r="F315" s="66" t="s">
        <v>272</v>
      </c>
      <c r="G315" s="53" t="s">
        <v>742</v>
      </c>
      <c r="H315" s="49">
        <v>210000000</v>
      </c>
      <c r="I315" s="52">
        <v>0</v>
      </c>
      <c r="J315" s="65">
        <v>10000</v>
      </c>
      <c r="K315" s="50">
        <v>4.7619047619047623E-3</v>
      </c>
    </row>
    <row r="316" spans="1:11" s="128" customFormat="1" ht="15">
      <c r="A316" s="125"/>
      <c r="B316" s="45"/>
      <c r="C316" s="45"/>
      <c r="D316" s="45"/>
      <c r="E316" s="46"/>
      <c r="F316" s="66" t="s">
        <v>442</v>
      </c>
      <c r="G316" s="53"/>
      <c r="H316" s="49"/>
      <c r="I316" s="52"/>
      <c r="J316" s="65">
        <v>10000</v>
      </c>
      <c r="K316" s="50"/>
    </row>
    <row r="317" spans="1:11" s="128" customFormat="1" ht="44.25" customHeight="1">
      <c r="A317" s="125"/>
      <c r="B317" s="45"/>
      <c r="C317" s="45"/>
      <c r="D317" s="45"/>
      <c r="E317" s="46"/>
      <c r="F317" s="66" t="s">
        <v>273</v>
      </c>
      <c r="G317" s="53" t="s">
        <v>742</v>
      </c>
      <c r="H317" s="49">
        <v>210000000</v>
      </c>
      <c r="I317" s="52">
        <v>0</v>
      </c>
      <c r="J317" s="65">
        <v>10000</v>
      </c>
      <c r="K317" s="50">
        <v>4.7619047619047623E-3</v>
      </c>
    </row>
    <row r="318" spans="1:11" s="128" customFormat="1" ht="15">
      <c r="A318" s="125"/>
      <c r="B318" s="45"/>
      <c r="C318" s="45"/>
      <c r="D318" s="45"/>
      <c r="E318" s="46"/>
      <c r="F318" s="66" t="s">
        <v>442</v>
      </c>
      <c r="G318" s="53"/>
      <c r="H318" s="49"/>
      <c r="I318" s="52"/>
      <c r="J318" s="65">
        <v>10000</v>
      </c>
      <c r="K318" s="50"/>
    </row>
    <row r="319" spans="1:11" s="128" customFormat="1" ht="45" customHeight="1">
      <c r="A319" s="125"/>
      <c r="B319" s="45"/>
      <c r="C319" s="45"/>
      <c r="D319" s="45"/>
      <c r="E319" s="46"/>
      <c r="F319" s="66" t="s">
        <v>274</v>
      </c>
      <c r="G319" s="53" t="s">
        <v>742</v>
      </c>
      <c r="H319" s="49">
        <v>210000000</v>
      </c>
      <c r="I319" s="52">
        <v>0</v>
      </c>
      <c r="J319" s="65">
        <v>10000</v>
      </c>
      <c r="K319" s="50">
        <v>4.7619047619047623E-3</v>
      </c>
    </row>
    <row r="320" spans="1:11" s="128" customFormat="1" ht="15">
      <c r="A320" s="125"/>
      <c r="B320" s="45"/>
      <c r="C320" s="45"/>
      <c r="D320" s="45"/>
      <c r="E320" s="46"/>
      <c r="F320" s="66" t="s">
        <v>442</v>
      </c>
      <c r="G320" s="53"/>
      <c r="H320" s="49"/>
      <c r="I320" s="52"/>
      <c r="J320" s="65">
        <v>10000</v>
      </c>
      <c r="K320" s="50"/>
    </row>
    <row r="321" spans="1:11" s="128" customFormat="1" ht="45">
      <c r="A321" s="125"/>
      <c r="B321" s="45"/>
      <c r="C321" s="45"/>
      <c r="D321" s="45"/>
      <c r="E321" s="46"/>
      <c r="F321" s="66" t="s">
        <v>275</v>
      </c>
      <c r="G321" s="53" t="s">
        <v>742</v>
      </c>
      <c r="H321" s="49">
        <v>300000000</v>
      </c>
      <c r="I321" s="52">
        <v>0</v>
      </c>
      <c r="J321" s="65">
        <v>10000</v>
      </c>
      <c r="K321" s="50">
        <v>3.3333333333333335E-3</v>
      </c>
    </row>
    <row r="322" spans="1:11" s="128" customFormat="1" ht="15">
      <c r="A322" s="125"/>
      <c r="B322" s="45"/>
      <c r="C322" s="45"/>
      <c r="D322" s="45"/>
      <c r="E322" s="46"/>
      <c r="F322" s="66" t="s">
        <v>442</v>
      </c>
      <c r="G322" s="53"/>
      <c r="H322" s="49"/>
      <c r="I322" s="52"/>
      <c r="J322" s="65">
        <v>10000</v>
      </c>
      <c r="K322" s="50"/>
    </row>
    <row r="323" spans="1:11" s="128" customFormat="1" ht="45">
      <c r="A323" s="125"/>
      <c r="B323" s="45"/>
      <c r="C323" s="45"/>
      <c r="D323" s="45"/>
      <c r="E323" s="46"/>
      <c r="F323" s="66" t="s">
        <v>276</v>
      </c>
      <c r="G323" s="53" t="s">
        <v>742</v>
      </c>
      <c r="H323" s="49">
        <v>300000000</v>
      </c>
      <c r="I323" s="52">
        <v>0</v>
      </c>
      <c r="J323" s="65">
        <v>10000</v>
      </c>
      <c r="K323" s="50">
        <v>3.3333333333333335E-3</v>
      </c>
    </row>
    <row r="324" spans="1:11" s="128" customFormat="1" ht="15">
      <c r="A324" s="125"/>
      <c r="B324" s="45"/>
      <c r="C324" s="45"/>
      <c r="D324" s="45"/>
      <c r="E324" s="46"/>
      <c r="F324" s="66" t="s">
        <v>442</v>
      </c>
      <c r="G324" s="53"/>
      <c r="H324" s="49"/>
      <c r="I324" s="52"/>
      <c r="J324" s="65">
        <v>10000</v>
      </c>
      <c r="K324" s="50"/>
    </row>
    <row r="325" spans="1:11" s="128" customFormat="1" ht="45">
      <c r="A325" s="125"/>
      <c r="B325" s="45"/>
      <c r="C325" s="45"/>
      <c r="D325" s="45"/>
      <c r="E325" s="46"/>
      <c r="F325" s="66" t="s">
        <v>277</v>
      </c>
      <c r="G325" s="53" t="s">
        <v>742</v>
      </c>
      <c r="H325" s="49">
        <v>300000000</v>
      </c>
      <c r="I325" s="52">
        <v>0</v>
      </c>
      <c r="J325" s="65">
        <v>10000</v>
      </c>
      <c r="K325" s="50">
        <v>3.3333333333333335E-3</v>
      </c>
    </row>
    <row r="326" spans="1:11" s="128" customFormat="1" ht="15">
      <c r="A326" s="125"/>
      <c r="B326" s="45"/>
      <c r="C326" s="45"/>
      <c r="D326" s="45"/>
      <c r="E326" s="46"/>
      <c r="F326" s="66" t="s">
        <v>442</v>
      </c>
      <c r="G326" s="53"/>
      <c r="H326" s="49"/>
      <c r="I326" s="52"/>
      <c r="J326" s="65">
        <v>10000</v>
      </c>
      <c r="K326" s="50"/>
    </row>
    <row r="327" spans="1:11" s="128" customFormat="1" ht="45">
      <c r="A327" s="125"/>
      <c r="B327" s="45"/>
      <c r="C327" s="45"/>
      <c r="D327" s="45"/>
      <c r="E327" s="46"/>
      <c r="F327" s="66" t="s">
        <v>278</v>
      </c>
      <c r="G327" s="53" t="s">
        <v>742</v>
      </c>
      <c r="H327" s="49">
        <v>300000000</v>
      </c>
      <c r="I327" s="52">
        <v>0</v>
      </c>
      <c r="J327" s="65">
        <v>10000</v>
      </c>
      <c r="K327" s="50">
        <v>3.3333333333333335E-3</v>
      </c>
    </row>
    <row r="328" spans="1:11" s="128" customFormat="1" ht="15">
      <c r="A328" s="125"/>
      <c r="B328" s="45"/>
      <c r="C328" s="45"/>
      <c r="D328" s="45"/>
      <c r="E328" s="46"/>
      <c r="F328" s="66" t="s">
        <v>442</v>
      </c>
      <c r="G328" s="53"/>
      <c r="H328" s="49"/>
      <c r="I328" s="52"/>
      <c r="J328" s="65">
        <v>10000</v>
      </c>
      <c r="K328" s="50"/>
    </row>
    <row r="329" spans="1:11" s="128" customFormat="1" ht="60">
      <c r="A329" s="125"/>
      <c r="B329" s="45"/>
      <c r="C329" s="45"/>
      <c r="D329" s="45"/>
      <c r="E329" s="46"/>
      <c r="F329" s="66" t="s">
        <v>279</v>
      </c>
      <c r="G329" s="53" t="s">
        <v>742</v>
      </c>
      <c r="H329" s="49">
        <v>300000000</v>
      </c>
      <c r="I329" s="52">
        <v>0</v>
      </c>
      <c r="J329" s="65">
        <v>10000</v>
      </c>
      <c r="K329" s="50">
        <v>3.3333333333333335E-3</v>
      </c>
    </row>
    <row r="330" spans="1:11" s="128" customFormat="1" ht="15">
      <c r="A330" s="125"/>
      <c r="B330" s="45"/>
      <c r="C330" s="45"/>
      <c r="D330" s="45"/>
      <c r="E330" s="46"/>
      <c r="F330" s="66" t="s">
        <v>442</v>
      </c>
      <c r="G330" s="53"/>
      <c r="H330" s="49"/>
      <c r="I330" s="52"/>
      <c r="J330" s="65">
        <v>10000</v>
      </c>
      <c r="K330" s="50"/>
    </row>
    <row r="331" spans="1:11" s="128" customFormat="1" ht="45">
      <c r="A331" s="125"/>
      <c r="B331" s="45"/>
      <c r="C331" s="45"/>
      <c r="D331" s="45"/>
      <c r="E331" s="46"/>
      <c r="F331" s="66" t="s">
        <v>280</v>
      </c>
      <c r="G331" s="53" t="s">
        <v>742</v>
      </c>
      <c r="H331" s="49">
        <v>300000000</v>
      </c>
      <c r="I331" s="52">
        <v>0</v>
      </c>
      <c r="J331" s="65">
        <v>10000</v>
      </c>
      <c r="K331" s="50">
        <v>3.3333333333333335E-3</v>
      </c>
    </row>
    <row r="332" spans="1:11" s="128" customFormat="1" ht="15">
      <c r="A332" s="125"/>
      <c r="B332" s="45"/>
      <c r="C332" s="45"/>
      <c r="D332" s="45"/>
      <c r="E332" s="46"/>
      <c r="F332" s="66" t="s">
        <v>442</v>
      </c>
      <c r="G332" s="53"/>
      <c r="H332" s="49"/>
      <c r="I332" s="52"/>
      <c r="J332" s="65">
        <v>10000</v>
      </c>
      <c r="K332" s="50"/>
    </row>
    <row r="333" spans="1:11" s="128" customFormat="1" ht="45">
      <c r="A333" s="125"/>
      <c r="B333" s="45"/>
      <c r="C333" s="45"/>
      <c r="D333" s="45"/>
      <c r="E333" s="46"/>
      <c r="F333" s="66" t="s">
        <v>281</v>
      </c>
      <c r="G333" s="53" t="s">
        <v>742</v>
      </c>
      <c r="H333" s="49">
        <v>300000000</v>
      </c>
      <c r="I333" s="52">
        <v>0</v>
      </c>
      <c r="J333" s="65">
        <v>10000</v>
      </c>
      <c r="K333" s="50">
        <v>3.3333333333333335E-3</v>
      </c>
    </row>
    <row r="334" spans="1:11" s="128" customFormat="1" ht="15">
      <c r="A334" s="125"/>
      <c r="B334" s="45"/>
      <c r="C334" s="45"/>
      <c r="D334" s="45"/>
      <c r="E334" s="46"/>
      <c r="F334" s="66" t="s">
        <v>442</v>
      </c>
      <c r="G334" s="53"/>
      <c r="H334" s="49"/>
      <c r="I334" s="52"/>
      <c r="J334" s="65">
        <v>10000</v>
      </c>
      <c r="K334" s="50"/>
    </row>
    <row r="335" spans="1:11" s="128" customFormat="1" ht="45">
      <c r="A335" s="125"/>
      <c r="B335" s="45"/>
      <c r="C335" s="45"/>
      <c r="D335" s="45"/>
      <c r="E335" s="46"/>
      <c r="F335" s="66" t="s">
        <v>282</v>
      </c>
      <c r="G335" s="53" t="s">
        <v>742</v>
      </c>
      <c r="H335" s="49">
        <v>300000000</v>
      </c>
      <c r="I335" s="52">
        <v>0</v>
      </c>
      <c r="J335" s="65">
        <v>10000</v>
      </c>
      <c r="K335" s="50">
        <v>3.3333333333333335E-3</v>
      </c>
    </row>
    <row r="336" spans="1:11" s="128" customFormat="1" ht="15">
      <c r="A336" s="125"/>
      <c r="B336" s="45"/>
      <c r="C336" s="45"/>
      <c r="D336" s="45"/>
      <c r="E336" s="46"/>
      <c r="F336" s="66" t="s">
        <v>442</v>
      </c>
      <c r="G336" s="53"/>
      <c r="H336" s="49"/>
      <c r="I336" s="52"/>
      <c r="J336" s="65">
        <v>10000</v>
      </c>
      <c r="K336" s="50"/>
    </row>
    <row r="337" spans="1:11" s="128" customFormat="1" ht="45">
      <c r="A337" s="125"/>
      <c r="B337" s="45"/>
      <c r="C337" s="45"/>
      <c r="D337" s="45"/>
      <c r="E337" s="46"/>
      <c r="F337" s="66" t="s">
        <v>283</v>
      </c>
      <c r="G337" s="53" t="s">
        <v>742</v>
      </c>
      <c r="H337" s="49">
        <v>300000000</v>
      </c>
      <c r="I337" s="52">
        <v>0</v>
      </c>
      <c r="J337" s="65">
        <v>10000</v>
      </c>
      <c r="K337" s="50">
        <v>3.3333333333333335E-3</v>
      </c>
    </row>
    <row r="338" spans="1:11" s="128" customFormat="1" ht="15">
      <c r="A338" s="125"/>
      <c r="B338" s="45"/>
      <c r="C338" s="45"/>
      <c r="D338" s="45"/>
      <c r="E338" s="46"/>
      <c r="F338" s="66" t="s">
        <v>442</v>
      </c>
      <c r="G338" s="53"/>
      <c r="H338" s="49"/>
      <c r="I338" s="52"/>
      <c r="J338" s="65">
        <v>10000</v>
      </c>
      <c r="K338" s="50"/>
    </row>
    <row r="339" spans="1:11" s="128" customFormat="1" ht="45">
      <c r="A339" s="125"/>
      <c r="B339" s="45"/>
      <c r="C339" s="45"/>
      <c r="D339" s="45"/>
      <c r="E339" s="46"/>
      <c r="F339" s="66" t="s">
        <v>284</v>
      </c>
      <c r="G339" s="53" t="s">
        <v>742</v>
      </c>
      <c r="H339" s="49">
        <v>300000000</v>
      </c>
      <c r="I339" s="52">
        <v>0</v>
      </c>
      <c r="J339" s="65">
        <v>10000</v>
      </c>
      <c r="K339" s="50">
        <v>3.3333333333333335E-3</v>
      </c>
    </row>
    <row r="340" spans="1:11" s="128" customFormat="1" ht="15">
      <c r="A340" s="125"/>
      <c r="B340" s="45"/>
      <c r="C340" s="45"/>
      <c r="D340" s="45"/>
      <c r="E340" s="46"/>
      <c r="F340" s="66" t="s">
        <v>442</v>
      </c>
      <c r="G340" s="53"/>
      <c r="H340" s="49"/>
      <c r="I340" s="52"/>
      <c r="J340" s="65">
        <v>10000</v>
      </c>
      <c r="K340" s="50"/>
    </row>
    <row r="341" spans="1:11" s="128" customFormat="1" ht="45">
      <c r="A341" s="125"/>
      <c r="B341" s="45"/>
      <c r="C341" s="45"/>
      <c r="D341" s="45"/>
      <c r="E341" s="46"/>
      <c r="F341" s="66" t="s">
        <v>285</v>
      </c>
      <c r="G341" s="53" t="s">
        <v>742</v>
      </c>
      <c r="H341" s="49">
        <v>300000000</v>
      </c>
      <c r="I341" s="52">
        <v>0</v>
      </c>
      <c r="J341" s="65">
        <v>10000</v>
      </c>
      <c r="K341" s="50">
        <v>3.3333333333333335E-3</v>
      </c>
    </row>
    <row r="342" spans="1:11" s="128" customFormat="1" ht="15">
      <c r="A342" s="125"/>
      <c r="B342" s="45"/>
      <c r="C342" s="45"/>
      <c r="D342" s="45"/>
      <c r="E342" s="46"/>
      <c r="F342" s="66" t="s">
        <v>442</v>
      </c>
      <c r="G342" s="53"/>
      <c r="H342" s="49"/>
      <c r="I342" s="52"/>
      <c r="J342" s="65">
        <v>10000</v>
      </c>
      <c r="K342" s="50"/>
    </row>
    <row r="343" spans="1:11" s="128" customFormat="1" ht="15">
      <c r="A343" s="125"/>
      <c r="B343" s="45"/>
      <c r="C343" s="45"/>
      <c r="D343" s="45"/>
      <c r="E343" s="46"/>
      <c r="F343" s="51" t="s">
        <v>628</v>
      </c>
      <c r="G343" s="53"/>
      <c r="H343" s="49"/>
      <c r="I343" s="52"/>
      <c r="J343" s="65"/>
      <c r="K343" s="50"/>
    </row>
    <row r="344" spans="1:11" s="128" customFormat="1" ht="45">
      <c r="A344" s="125"/>
      <c r="B344" s="45"/>
      <c r="C344" s="45"/>
      <c r="D344" s="45"/>
      <c r="E344" s="46"/>
      <c r="F344" s="66" t="s">
        <v>629</v>
      </c>
      <c r="G344" s="53" t="s">
        <v>572</v>
      </c>
      <c r="H344" s="49">
        <v>75614654</v>
      </c>
      <c r="I344" s="52">
        <v>0.46038033844603715</v>
      </c>
      <c r="J344" s="65">
        <v>50239000</v>
      </c>
      <c r="K344" s="50">
        <v>66.901205419785427</v>
      </c>
    </row>
    <row r="345" spans="1:11" s="128" customFormat="1" ht="15">
      <c r="A345" s="125"/>
      <c r="B345" s="45"/>
      <c r="C345" s="45"/>
      <c r="D345" s="45"/>
      <c r="E345" s="46"/>
      <c r="F345" s="66" t="s">
        <v>442</v>
      </c>
      <c r="G345" s="53"/>
      <c r="H345" s="49"/>
      <c r="I345" s="52"/>
      <c r="J345" s="65">
        <v>300000</v>
      </c>
      <c r="K345" s="50"/>
    </row>
    <row r="346" spans="1:11" s="131" customFormat="1" ht="45">
      <c r="A346" s="129"/>
      <c r="B346" s="87"/>
      <c r="C346" s="87"/>
      <c r="D346" s="87"/>
      <c r="E346" s="88"/>
      <c r="F346" s="130" t="s">
        <v>630</v>
      </c>
      <c r="G346" s="84" t="s">
        <v>604</v>
      </c>
      <c r="H346" s="85">
        <v>158127428</v>
      </c>
      <c r="I346" s="86">
        <v>0.27338837130772786</v>
      </c>
      <c r="J346" s="89">
        <v>282000</v>
      </c>
      <c r="K346" s="90">
        <v>89.907460582992599</v>
      </c>
    </row>
    <row r="347" spans="1:11" s="131" customFormat="1" ht="15">
      <c r="A347" s="129"/>
      <c r="B347" s="87"/>
      <c r="C347" s="87"/>
      <c r="D347" s="87"/>
      <c r="E347" s="88"/>
      <c r="F347" s="130" t="s">
        <v>442</v>
      </c>
      <c r="G347" s="84"/>
      <c r="H347" s="85"/>
      <c r="I347" s="86"/>
      <c r="J347" s="89">
        <v>182000</v>
      </c>
      <c r="K347" s="90"/>
    </row>
    <row r="348" spans="1:11" s="131" customFormat="1" ht="60">
      <c r="A348" s="129"/>
      <c r="B348" s="87"/>
      <c r="C348" s="87"/>
      <c r="D348" s="87"/>
      <c r="E348" s="88"/>
      <c r="F348" s="130" t="s">
        <v>427</v>
      </c>
      <c r="G348" s="84">
        <v>2021</v>
      </c>
      <c r="H348" s="85"/>
      <c r="I348" s="86"/>
      <c r="J348" s="89">
        <v>50000</v>
      </c>
      <c r="K348" s="90"/>
    </row>
    <row r="349" spans="1:11" s="131" customFormat="1" ht="15">
      <c r="A349" s="129"/>
      <c r="B349" s="87"/>
      <c r="C349" s="87"/>
      <c r="D349" s="87"/>
      <c r="E349" s="88"/>
      <c r="F349" s="130" t="s">
        <v>442</v>
      </c>
      <c r="G349" s="84"/>
      <c r="H349" s="85"/>
      <c r="I349" s="86"/>
      <c r="J349" s="89">
        <v>50000</v>
      </c>
      <c r="K349" s="90"/>
    </row>
    <row r="350" spans="1:11" s="131" customFormat="1" ht="45">
      <c r="A350" s="129"/>
      <c r="B350" s="87"/>
      <c r="C350" s="87"/>
      <c r="D350" s="87"/>
      <c r="E350" s="88"/>
      <c r="F350" s="130" t="s">
        <v>96</v>
      </c>
      <c r="G350" s="84" t="s">
        <v>742</v>
      </c>
      <c r="H350" s="85">
        <v>38800000</v>
      </c>
      <c r="I350" s="86">
        <v>0</v>
      </c>
      <c r="J350" s="89">
        <v>20000</v>
      </c>
      <c r="K350" s="90">
        <v>5.1546391752577324E-2</v>
      </c>
    </row>
    <row r="351" spans="1:11" s="131" customFormat="1" ht="15">
      <c r="A351" s="129"/>
      <c r="B351" s="87"/>
      <c r="C351" s="87"/>
      <c r="D351" s="87"/>
      <c r="E351" s="88"/>
      <c r="F351" s="130" t="s">
        <v>442</v>
      </c>
      <c r="G351" s="84"/>
      <c r="H351" s="85"/>
      <c r="I351" s="86"/>
      <c r="J351" s="89">
        <v>10000</v>
      </c>
      <c r="K351" s="90"/>
    </row>
    <row r="352" spans="1:11" s="128" customFormat="1" ht="45">
      <c r="A352" s="125"/>
      <c r="B352" s="45"/>
      <c r="C352" s="45"/>
      <c r="D352" s="45"/>
      <c r="E352" s="46"/>
      <c r="F352" s="66" t="s">
        <v>631</v>
      </c>
      <c r="G352" s="53" t="s">
        <v>441</v>
      </c>
      <c r="H352" s="49">
        <v>230762949</v>
      </c>
      <c r="I352" s="52">
        <v>4.1178365249613798</v>
      </c>
      <c r="J352" s="65">
        <v>1089100</v>
      </c>
      <c r="K352" s="50">
        <v>75.603894713618004</v>
      </c>
    </row>
    <row r="353" spans="1:11" s="128" customFormat="1" ht="15">
      <c r="A353" s="125"/>
      <c r="B353" s="45"/>
      <c r="C353" s="45"/>
      <c r="D353" s="45"/>
      <c r="E353" s="46"/>
      <c r="F353" s="66" t="s">
        <v>442</v>
      </c>
      <c r="G353" s="53"/>
      <c r="H353" s="49"/>
      <c r="I353" s="52"/>
      <c r="J353" s="65">
        <v>1089100</v>
      </c>
      <c r="K353" s="50"/>
    </row>
    <row r="354" spans="1:11" s="128" customFormat="1" ht="45">
      <c r="A354" s="125"/>
      <c r="B354" s="45"/>
      <c r="C354" s="45"/>
      <c r="D354" s="45"/>
      <c r="E354" s="46"/>
      <c r="F354" s="64" t="s">
        <v>811</v>
      </c>
      <c r="G354" s="53" t="s">
        <v>576</v>
      </c>
      <c r="H354" s="49">
        <v>2912495</v>
      </c>
      <c r="I354" s="52">
        <v>100</v>
      </c>
      <c r="J354" s="65">
        <v>10442</v>
      </c>
      <c r="K354" s="50">
        <v>100</v>
      </c>
    </row>
    <row r="355" spans="1:11" s="128" customFormat="1" ht="52.5" customHeight="1">
      <c r="A355" s="125"/>
      <c r="B355" s="45"/>
      <c r="C355" s="45"/>
      <c r="D355" s="45"/>
      <c r="E355" s="46"/>
      <c r="F355" s="64" t="s">
        <v>179</v>
      </c>
      <c r="G355" s="53" t="s">
        <v>742</v>
      </c>
      <c r="H355" s="49">
        <v>374990000</v>
      </c>
      <c r="I355" s="52">
        <v>0</v>
      </c>
      <c r="J355" s="65">
        <v>2350000</v>
      </c>
      <c r="K355" s="50">
        <v>0.62668337822341924</v>
      </c>
    </row>
    <row r="356" spans="1:11" s="128" customFormat="1" ht="15">
      <c r="A356" s="125"/>
      <c r="B356" s="45"/>
      <c r="C356" s="45"/>
      <c r="D356" s="45"/>
      <c r="E356" s="46"/>
      <c r="F356" s="64" t="s">
        <v>442</v>
      </c>
      <c r="G356" s="53"/>
      <c r="H356" s="49"/>
      <c r="I356" s="52"/>
      <c r="J356" s="65">
        <v>2300000</v>
      </c>
      <c r="K356" s="50"/>
    </row>
    <row r="357" spans="1:11" s="128" customFormat="1" ht="42.75" customHeight="1">
      <c r="A357" s="125"/>
      <c r="B357" s="45"/>
      <c r="C357" s="45"/>
      <c r="D357" s="45"/>
      <c r="E357" s="46"/>
      <c r="F357" s="64" t="s">
        <v>286</v>
      </c>
      <c r="G357" s="53" t="s">
        <v>742</v>
      </c>
      <c r="H357" s="49">
        <v>138600000</v>
      </c>
      <c r="I357" s="52">
        <v>0</v>
      </c>
      <c r="J357" s="65">
        <v>150000</v>
      </c>
      <c r="K357" s="50">
        <v>0.10822510822510822</v>
      </c>
    </row>
    <row r="358" spans="1:11" s="128" customFormat="1" ht="15">
      <c r="A358" s="125"/>
      <c r="B358" s="45"/>
      <c r="C358" s="45"/>
      <c r="D358" s="45"/>
      <c r="E358" s="46"/>
      <c r="F358" s="64" t="s">
        <v>442</v>
      </c>
      <c r="G358" s="53"/>
      <c r="H358" s="49"/>
      <c r="I358" s="52"/>
      <c r="J358" s="65">
        <v>100000</v>
      </c>
      <c r="K358" s="50"/>
    </row>
    <row r="359" spans="1:11" s="128" customFormat="1" ht="48" customHeight="1">
      <c r="A359" s="125"/>
      <c r="B359" s="45"/>
      <c r="C359" s="45"/>
      <c r="D359" s="45"/>
      <c r="E359" s="46"/>
      <c r="F359" s="64" t="s">
        <v>287</v>
      </c>
      <c r="G359" s="53" t="s">
        <v>742</v>
      </c>
      <c r="H359" s="49">
        <v>138600000</v>
      </c>
      <c r="I359" s="52">
        <v>0</v>
      </c>
      <c r="J359" s="65">
        <v>150000</v>
      </c>
      <c r="K359" s="50">
        <v>0.10822510822510822</v>
      </c>
    </row>
    <row r="360" spans="1:11" s="128" customFormat="1" ht="15">
      <c r="A360" s="125"/>
      <c r="B360" s="45"/>
      <c r="C360" s="45"/>
      <c r="D360" s="45"/>
      <c r="E360" s="46"/>
      <c r="F360" s="64" t="s">
        <v>442</v>
      </c>
      <c r="G360" s="53"/>
      <c r="H360" s="49"/>
      <c r="I360" s="52"/>
      <c r="J360" s="65">
        <v>100000</v>
      </c>
      <c r="K360" s="50"/>
    </row>
    <row r="361" spans="1:11" s="128" customFormat="1" ht="45.75" customHeight="1">
      <c r="A361" s="125"/>
      <c r="B361" s="45"/>
      <c r="C361" s="45"/>
      <c r="D361" s="45"/>
      <c r="E361" s="46"/>
      <c r="F361" s="64" t="s">
        <v>288</v>
      </c>
      <c r="G361" s="53" t="s">
        <v>742</v>
      </c>
      <c r="H361" s="49">
        <v>138600000</v>
      </c>
      <c r="I361" s="52">
        <v>0</v>
      </c>
      <c r="J361" s="65">
        <v>150000</v>
      </c>
      <c r="K361" s="50">
        <v>0.10822510822510822</v>
      </c>
    </row>
    <row r="362" spans="1:11" s="128" customFormat="1" ht="15">
      <c r="A362" s="125"/>
      <c r="B362" s="45"/>
      <c r="C362" s="45"/>
      <c r="D362" s="45"/>
      <c r="E362" s="46"/>
      <c r="F362" s="64" t="s">
        <v>442</v>
      </c>
      <c r="G362" s="53"/>
      <c r="H362" s="49"/>
      <c r="I362" s="52"/>
      <c r="J362" s="65">
        <v>100000</v>
      </c>
      <c r="K362" s="50"/>
    </row>
    <row r="363" spans="1:11" s="128" customFormat="1" ht="15">
      <c r="A363" s="125"/>
      <c r="B363" s="45"/>
      <c r="C363" s="45"/>
      <c r="D363" s="45"/>
      <c r="E363" s="46"/>
      <c r="F363" s="51" t="s">
        <v>632</v>
      </c>
      <c r="G363" s="53"/>
      <c r="H363" s="49"/>
      <c r="I363" s="52"/>
      <c r="J363" s="65"/>
      <c r="K363" s="50"/>
    </row>
    <row r="364" spans="1:11" s="128" customFormat="1" ht="47.25" customHeight="1">
      <c r="A364" s="125"/>
      <c r="B364" s="45"/>
      <c r="C364" s="45"/>
      <c r="D364" s="45"/>
      <c r="E364" s="46"/>
      <c r="F364" s="66" t="s">
        <v>227</v>
      </c>
      <c r="G364" s="53" t="s">
        <v>604</v>
      </c>
      <c r="H364" s="49">
        <v>397675212</v>
      </c>
      <c r="I364" s="52">
        <v>42.648283041589202</v>
      </c>
      <c r="J364" s="65">
        <v>50000</v>
      </c>
      <c r="K364" s="50">
        <v>74.332430355251802</v>
      </c>
    </row>
    <row r="365" spans="1:11" s="128" customFormat="1" ht="15">
      <c r="A365" s="125"/>
      <c r="B365" s="45"/>
      <c r="C365" s="45"/>
      <c r="D365" s="45"/>
      <c r="E365" s="46"/>
      <c r="F365" s="66" t="s">
        <v>442</v>
      </c>
      <c r="G365" s="53"/>
      <c r="H365" s="49"/>
      <c r="I365" s="52"/>
      <c r="J365" s="65">
        <v>50000</v>
      </c>
      <c r="K365" s="50"/>
    </row>
    <row r="366" spans="1:11" s="128" customFormat="1" ht="45">
      <c r="A366" s="125"/>
      <c r="B366" s="45"/>
      <c r="C366" s="45"/>
      <c r="D366" s="45"/>
      <c r="E366" s="46"/>
      <c r="F366" s="66" t="s">
        <v>633</v>
      </c>
      <c r="G366" s="53" t="s">
        <v>441</v>
      </c>
      <c r="H366" s="49">
        <v>47369975</v>
      </c>
      <c r="I366" s="52">
        <v>0.42431941329924711</v>
      </c>
      <c r="J366" s="65">
        <v>340000</v>
      </c>
      <c r="K366" s="50">
        <v>1.1420736447507096</v>
      </c>
    </row>
    <row r="367" spans="1:11" s="128" customFormat="1" ht="15">
      <c r="A367" s="125"/>
      <c r="B367" s="45"/>
      <c r="C367" s="45"/>
      <c r="D367" s="45"/>
      <c r="E367" s="46"/>
      <c r="F367" s="66" t="s">
        <v>442</v>
      </c>
      <c r="G367" s="53"/>
      <c r="H367" s="49"/>
      <c r="I367" s="52"/>
      <c r="J367" s="65">
        <v>253055</v>
      </c>
      <c r="K367" s="50"/>
    </row>
    <row r="368" spans="1:11" s="128" customFormat="1" ht="45">
      <c r="A368" s="125"/>
      <c r="B368" s="45"/>
      <c r="C368" s="45"/>
      <c r="D368" s="45"/>
      <c r="E368" s="46"/>
      <c r="F368" s="66" t="s">
        <v>634</v>
      </c>
      <c r="G368" s="53" t="s">
        <v>572</v>
      </c>
      <c r="H368" s="49">
        <v>146013413</v>
      </c>
      <c r="I368" s="52">
        <v>0.41330312578886164</v>
      </c>
      <c r="J368" s="65">
        <v>376000</v>
      </c>
      <c r="K368" s="50">
        <v>81.409514069779334</v>
      </c>
    </row>
    <row r="369" spans="1:11" s="128" customFormat="1" ht="15">
      <c r="A369" s="125"/>
      <c r="B369" s="45"/>
      <c r="C369" s="45"/>
      <c r="D369" s="45"/>
      <c r="E369" s="46"/>
      <c r="F369" s="66" t="s">
        <v>442</v>
      </c>
      <c r="G369" s="53"/>
      <c r="H369" s="49"/>
      <c r="I369" s="52"/>
      <c r="J369" s="65">
        <v>376000</v>
      </c>
      <c r="K369" s="50"/>
    </row>
    <row r="370" spans="1:11" s="128" customFormat="1" ht="45">
      <c r="A370" s="125"/>
      <c r="B370" s="45"/>
      <c r="C370" s="45"/>
      <c r="D370" s="45"/>
      <c r="E370" s="46"/>
      <c r="F370" s="66" t="s">
        <v>635</v>
      </c>
      <c r="G370" s="53" t="s">
        <v>572</v>
      </c>
      <c r="H370" s="49">
        <v>67443508</v>
      </c>
      <c r="I370" s="52">
        <v>0.46226539698972952</v>
      </c>
      <c r="J370" s="65">
        <v>223000</v>
      </c>
      <c r="K370" s="50">
        <v>25.963999381526833</v>
      </c>
    </row>
    <row r="371" spans="1:11" s="128" customFormat="1" ht="15">
      <c r="A371" s="125"/>
      <c r="B371" s="45"/>
      <c r="C371" s="45"/>
      <c r="D371" s="45"/>
      <c r="E371" s="46"/>
      <c r="F371" s="66" t="s">
        <v>442</v>
      </c>
      <c r="G371" s="53"/>
      <c r="H371" s="49"/>
      <c r="I371" s="52"/>
      <c r="J371" s="65">
        <v>223000</v>
      </c>
      <c r="K371" s="50"/>
    </row>
    <row r="372" spans="1:11" s="128" customFormat="1" ht="45">
      <c r="A372" s="125"/>
      <c r="B372" s="45"/>
      <c r="C372" s="45"/>
      <c r="D372" s="45"/>
      <c r="E372" s="46"/>
      <c r="F372" s="66" t="s">
        <v>636</v>
      </c>
      <c r="G372" s="53">
        <v>2021</v>
      </c>
      <c r="H372" s="49">
        <v>3486558209</v>
      </c>
      <c r="I372" s="52">
        <v>0</v>
      </c>
      <c r="J372" s="65">
        <v>1350000</v>
      </c>
      <c r="K372" s="50">
        <v>3.8720133698476281E-2</v>
      </c>
    </row>
    <row r="373" spans="1:11" s="128" customFormat="1" ht="15">
      <c r="A373" s="125"/>
      <c r="B373" s="45"/>
      <c r="C373" s="45"/>
      <c r="D373" s="45"/>
      <c r="E373" s="46"/>
      <c r="F373" s="66" t="s">
        <v>442</v>
      </c>
      <c r="G373" s="53"/>
      <c r="H373" s="49"/>
      <c r="I373" s="52"/>
      <c r="J373" s="65">
        <v>1255643</v>
      </c>
      <c r="K373" s="50"/>
    </row>
    <row r="374" spans="1:11" s="128" customFormat="1" ht="60">
      <c r="A374" s="125"/>
      <c r="B374" s="45"/>
      <c r="C374" s="45"/>
      <c r="D374" s="45"/>
      <c r="E374" s="46"/>
      <c r="F374" s="66" t="s">
        <v>637</v>
      </c>
      <c r="G374" s="53">
        <v>2021</v>
      </c>
      <c r="H374" s="49">
        <v>113278506</v>
      </c>
      <c r="I374" s="52">
        <v>0.53989853997544779</v>
      </c>
      <c r="J374" s="65">
        <v>590568</v>
      </c>
      <c r="K374" s="50">
        <v>1.061240161483062</v>
      </c>
    </row>
    <row r="375" spans="1:11" s="128" customFormat="1" ht="15">
      <c r="A375" s="125"/>
      <c r="B375" s="45"/>
      <c r="C375" s="45"/>
      <c r="D375" s="45"/>
      <c r="E375" s="46"/>
      <c r="F375" s="66" t="s">
        <v>442</v>
      </c>
      <c r="G375" s="53"/>
      <c r="H375" s="49"/>
      <c r="I375" s="52"/>
      <c r="J375" s="65">
        <v>527358</v>
      </c>
      <c r="K375" s="50"/>
    </row>
    <row r="376" spans="1:11" s="128" customFormat="1" ht="45">
      <c r="A376" s="125"/>
      <c r="B376" s="45"/>
      <c r="C376" s="45"/>
      <c r="D376" s="45"/>
      <c r="E376" s="46"/>
      <c r="F376" s="66" t="s">
        <v>638</v>
      </c>
      <c r="G376" s="53" t="s">
        <v>572</v>
      </c>
      <c r="H376" s="49">
        <v>142879055</v>
      </c>
      <c r="I376" s="52">
        <v>7.9066732349258606</v>
      </c>
      <c r="J376" s="65">
        <v>744000</v>
      </c>
      <c r="K376" s="50">
        <v>92.134553941443684</v>
      </c>
    </row>
    <row r="377" spans="1:11" s="128" customFormat="1" ht="15">
      <c r="A377" s="125"/>
      <c r="B377" s="45"/>
      <c r="C377" s="45"/>
      <c r="D377" s="45"/>
      <c r="E377" s="46"/>
      <c r="F377" s="66" t="s">
        <v>442</v>
      </c>
      <c r="G377" s="53"/>
      <c r="H377" s="49"/>
      <c r="I377" s="52"/>
      <c r="J377" s="65">
        <v>744000</v>
      </c>
      <c r="K377" s="50"/>
    </row>
    <row r="378" spans="1:11" s="128" customFormat="1" ht="48" customHeight="1">
      <c r="A378" s="125"/>
      <c r="B378" s="45"/>
      <c r="C378" s="45"/>
      <c r="D378" s="45"/>
      <c r="E378" s="46"/>
      <c r="F378" s="66" t="s">
        <v>97</v>
      </c>
      <c r="G378" s="53" t="s">
        <v>742</v>
      </c>
      <c r="H378" s="49">
        <v>270000000</v>
      </c>
      <c r="I378" s="52">
        <v>0</v>
      </c>
      <c r="J378" s="65">
        <v>20000</v>
      </c>
      <c r="K378" s="50">
        <v>7.4074074074074077E-3</v>
      </c>
    </row>
    <row r="379" spans="1:11" s="128" customFormat="1" ht="15">
      <c r="A379" s="125"/>
      <c r="B379" s="45"/>
      <c r="C379" s="45"/>
      <c r="D379" s="45"/>
      <c r="E379" s="46"/>
      <c r="F379" s="66" t="s">
        <v>626</v>
      </c>
      <c r="G379" s="53"/>
      <c r="H379" s="49"/>
      <c r="I379" s="52"/>
      <c r="J379" s="65">
        <v>10000</v>
      </c>
      <c r="K379" s="50"/>
    </row>
    <row r="380" spans="1:11" s="128" customFormat="1" ht="15">
      <c r="A380" s="125"/>
      <c r="B380" s="45"/>
      <c r="C380" s="45"/>
      <c r="D380" s="45"/>
      <c r="E380" s="46"/>
      <c r="F380" s="116" t="s">
        <v>801</v>
      </c>
      <c r="G380" s="53"/>
      <c r="H380" s="49"/>
      <c r="I380" s="52"/>
      <c r="J380" s="65"/>
      <c r="K380" s="50"/>
    </row>
    <row r="381" spans="1:11" s="128" customFormat="1" ht="45">
      <c r="A381" s="125"/>
      <c r="B381" s="45"/>
      <c r="C381" s="45"/>
      <c r="D381" s="45"/>
      <c r="E381" s="46"/>
      <c r="F381" s="130" t="s">
        <v>228</v>
      </c>
      <c r="G381" s="84" t="s">
        <v>742</v>
      </c>
      <c r="H381" s="85">
        <v>60300000</v>
      </c>
      <c r="I381" s="86">
        <v>0</v>
      </c>
      <c r="J381" s="65">
        <v>20000</v>
      </c>
      <c r="K381" s="50">
        <v>3.316749585406302E-2</v>
      </c>
    </row>
    <row r="382" spans="1:11" s="128" customFormat="1" ht="15">
      <c r="A382" s="125"/>
      <c r="B382" s="45"/>
      <c r="C382" s="45"/>
      <c r="D382" s="45"/>
      <c r="E382" s="46"/>
      <c r="F382" s="130" t="s">
        <v>94</v>
      </c>
      <c r="G382" s="84"/>
      <c r="H382" s="85"/>
      <c r="I382" s="86"/>
      <c r="J382" s="65">
        <v>10000</v>
      </c>
      <c r="K382" s="50"/>
    </row>
    <row r="383" spans="1:11" s="128" customFormat="1" ht="45">
      <c r="A383" s="125"/>
      <c r="B383" s="45"/>
      <c r="C383" s="45"/>
      <c r="D383" s="45"/>
      <c r="E383" s="46"/>
      <c r="F383" s="130" t="s">
        <v>802</v>
      </c>
      <c r="G383" s="84">
        <v>2021</v>
      </c>
      <c r="H383" s="85">
        <v>3000000</v>
      </c>
      <c r="I383" s="86">
        <v>0</v>
      </c>
      <c r="J383" s="65">
        <v>100000</v>
      </c>
      <c r="K383" s="50">
        <v>3.3333333333333335</v>
      </c>
    </row>
    <row r="384" spans="1:11" s="128" customFormat="1" ht="15">
      <c r="A384" s="125"/>
      <c r="B384" s="45"/>
      <c r="C384" s="45"/>
      <c r="D384" s="45"/>
      <c r="E384" s="46"/>
      <c r="F384" s="130" t="s">
        <v>442</v>
      </c>
      <c r="G384" s="84"/>
      <c r="H384" s="85"/>
      <c r="I384" s="86"/>
      <c r="J384" s="65">
        <v>100000</v>
      </c>
      <c r="K384" s="50"/>
    </row>
    <row r="385" spans="1:11" s="128" customFormat="1" ht="45.75" customHeight="1">
      <c r="A385" s="125"/>
      <c r="B385" s="45"/>
      <c r="C385" s="45"/>
      <c r="D385" s="45"/>
      <c r="E385" s="46"/>
      <c r="F385" s="66" t="s">
        <v>229</v>
      </c>
      <c r="G385" s="53" t="s">
        <v>742</v>
      </c>
      <c r="H385" s="49">
        <v>150300000</v>
      </c>
      <c r="I385" s="52">
        <v>0</v>
      </c>
      <c r="J385" s="65">
        <v>10000</v>
      </c>
      <c r="K385" s="50">
        <v>6.6533599467731202E-3</v>
      </c>
    </row>
    <row r="386" spans="1:11" s="128" customFormat="1" ht="15">
      <c r="A386" s="125"/>
      <c r="B386" s="45"/>
      <c r="C386" s="45"/>
      <c r="D386" s="45"/>
      <c r="E386" s="46"/>
      <c r="F386" s="66" t="s">
        <v>442</v>
      </c>
      <c r="G386" s="53"/>
      <c r="H386" s="49"/>
      <c r="I386" s="52"/>
      <c r="J386" s="65">
        <v>10000</v>
      </c>
      <c r="K386" s="50"/>
    </row>
    <row r="387" spans="1:11" s="128" customFormat="1" ht="45">
      <c r="A387" s="125"/>
      <c r="B387" s="45"/>
      <c r="C387" s="45"/>
      <c r="D387" s="45"/>
      <c r="E387" s="46"/>
      <c r="F387" s="66" t="s">
        <v>230</v>
      </c>
      <c r="G387" s="53" t="s">
        <v>742</v>
      </c>
      <c r="H387" s="49">
        <v>124200000</v>
      </c>
      <c r="I387" s="52">
        <v>0</v>
      </c>
      <c r="J387" s="65">
        <v>20000</v>
      </c>
      <c r="K387" s="50">
        <v>1.6103059581320453E-2</v>
      </c>
    </row>
    <row r="388" spans="1:11" s="128" customFormat="1" ht="15">
      <c r="A388" s="125"/>
      <c r="B388" s="45"/>
      <c r="C388" s="45"/>
      <c r="D388" s="45"/>
      <c r="E388" s="46"/>
      <c r="F388" s="66" t="s">
        <v>442</v>
      </c>
      <c r="G388" s="53"/>
      <c r="H388" s="49"/>
      <c r="I388" s="52"/>
      <c r="J388" s="65">
        <v>10000</v>
      </c>
      <c r="K388" s="50"/>
    </row>
    <row r="389" spans="1:11" s="128" customFormat="1" ht="45">
      <c r="A389" s="125"/>
      <c r="B389" s="45"/>
      <c r="C389" s="45"/>
      <c r="D389" s="45"/>
      <c r="E389" s="46"/>
      <c r="F389" s="66" t="s">
        <v>289</v>
      </c>
      <c r="G389" s="53" t="s">
        <v>742</v>
      </c>
      <c r="H389" s="49">
        <v>123372000</v>
      </c>
      <c r="I389" s="52">
        <v>0</v>
      </c>
      <c r="J389" s="65">
        <v>20000</v>
      </c>
      <c r="K389" s="50">
        <v>1.621113380669844E-2</v>
      </c>
    </row>
    <row r="390" spans="1:11" s="128" customFormat="1" ht="15">
      <c r="A390" s="125"/>
      <c r="B390" s="45"/>
      <c r="C390" s="45"/>
      <c r="D390" s="45"/>
      <c r="E390" s="46"/>
      <c r="F390" s="66" t="s">
        <v>442</v>
      </c>
      <c r="G390" s="53"/>
      <c r="H390" s="49"/>
      <c r="I390" s="52"/>
      <c r="J390" s="65">
        <v>10000</v>
      </c>
      <c r="K390" s="50"/>
    </row>
    <row r="391" spans="1:11" s="128" customFormat="1" ht="45">
      <c r="A391" s="125"/>
      <c r="B391" s="45"/>
      <c r="C391" s="45"/>
      <c r="D391" s="45"/>
      <c r="E391" s="46"/>
      <c r="F391" s="66" t="s">
        <v>231</v>
      </c>
      <c r="G391" s="53" t="s">
        <v>742</v>
      </c>
      <c r="H391" s="49">
        <v>102060000</v>
      </c>
      <c r="I391" s="52">
        <v>0</v>
      </c>
      <c r="J391" s="65">
        <v>20000</v>
      </c>
      <c r="K391" s="50">
        <v>1.9596315892612189E-2</v>
      </c>
    </row>
    <row r="392" spans="1:11" s="128" customFormat="1" ht="15">
      <c r="A392" s="125"/>
      <c r="B392" s="45"/>
      <c r="C392" s="45"/>
      <c r="D392" s="45"/>
      <c r="E392" s="46"/>
      <c r="F392" s="66" t="s">
        <v>442</v>
      </c>
      <c r="G392" s="53"/>
      <c r="H392" s="49"/>
      <c r="I392" s="52"/>
      <c r="J392" s="65">
        <v>10000</v>
      </c>
      <c r="K392" s="50"/>
    </row>
    <row r="393" spans="1:11" s="128" customFormat="1" ht="47.25" customHeight="1">
      <c r="A393" s="125"/>
      <c r="B393" s="45"/>
      <c r="C393" s="45"/>
      <c r="D393" s="45"/>
      <c r="E393" s="46"/>
      <c r="F393" s="66" t="s">
        <v>232</v>
      </c>
      <c r="G393" s="53" t="s">
        <v>742</v>
      </c>
      <c r="H393" s="49">
        <v>149400000</v>
      </c>
      <c r="I393" s="52">
        <v>0</v>
      </c>
      <c r="J393" s="65">
        <v>100000</v>
      </c>
      <c r="K393" s="50">
        <v>6.6934404283801874E-2</v>
      </c>
    </row>
    <row r="394" spans="1:11" s="128" customFormat="1" ht="15">
      <c r="A394" s="125"/>
      <c r="B394" s="45"/>
      <c r="C394" s="45"/>
      <c r="D394" s="45"/>
      <c r="E394" s="46"/>
      <c r="F394" s="130" t="s">
        <v>442</v>
      </c>
      <c r="G394" s="84"/>
      <c r="H394" s="85"/>
      <c r="I394" s="86"/>
      <c r="J394" s="65">
        <v>100000</v>
      </c>
      <c r="K394" s="50"/>
    </row>
    <row r="395" spans="1:11" s="128" customFormat="1" ht="44.25" customHeight="1">
      <c r="A395" s="125"/>
      <c r="B395" s="45"/>
      <c r="C395" s="45"/>
      <c r="D395" s="45"/>
      <c r="E395" s="46"/>
      <c r="F395" s="130" t="s">
        <v>233</v>
      </c>
      <c r="G395" s="84" t="s">
        <v>742</v>
      </c>
      <c r="H395" s="85">
        <v>149400000</v>
      </c>
      <c r="I395" s="86">
        <v>0</v>
      </c>
      <c r="J395" s="65">
        <v>20000</v>
      </c>
      <c r="K395" s="50">
        <v>1.3386880856760375E-2</v>
      </c>
    </row>
    <row r="396" spans="1:11" s="128" customFormat="1" ht="15">
      <c r="A396" s="125"/>
      <c r="B396" s="45"/>
      <c r="C396" s="45"/>
      <c r="D396" s="45"/>
      <c r="E396" s="46"/>
      <c r="F396" s="130" t="s">
        <v>442</v>
      </c>
      <c r="G396" s="84"/>
      <c r="H396" s="85"/>
      <c r="I396" s="86"/>
      <c r="J396" s="65">
        <v>10000</v>
      </c>
      <c r="K396" s="50"/>
    </row>
    <row r="397" spans="1:11" s="128" customFormat="1" ht="48" customHeight="1">
      <c r="A397" s="125"/>
      <c r="B397" s="45"/>
      <c r="C397" s="45"/>
      <c r="D397" s="45"/>
      <c r="E397" s="46"/>
      <c r="F397" s="130" t="s">
        <v>234</v>
      </c>
      <c r="G397" s="84" t="s">
        <v>742</v>
      </c>
      <c r="H397" s="85">
        <v>150480000</v>
      </c>
      <c r="I397" s="86">
        <v>0</v>
      </c>
      <c r="J397" s="65">
        <v>20000</v>
      </c>
      <c r="K397" s="50">
        <v>1.3290802764486976E-2</v>
      </c>
    </row>
    <row r="398" spans="1:11" s="128" customFormat="1" ht="15">
      <c r="A398" s="125"/>
      <c r="B398" s="45"/>
      <c r="C398" s="45"/>
      <c r="D398" s="45"/>
      <c r="E398" s="46"/>
      <c r="F398" s="130" t="s">
        <v>442</v>
      </c>
      <c r="G398" s="84"/>
      <c r="H398" s="85"/>
      <c r="I398" s="86"/>
      <c r="J398" s="65">
        <v>10000</v>
      </c>
      <c r="K398" s="50"/>
    </row>
    <row r="399" spans="1:11" s="128" customFormat="1" ht="45.75" customHeight="1">
      <c r="A399" s="125"/>
      <c r="B399" s="45"/>
      <c r="C399" s="45"/>
      <c r="D399" s="45"/>
      <c r="E399" s="46"/>
      <c r="F399" s="130" t="s">
        <v>235</v>
      </c>
      <c r="G399" s="84" t="s">
        <v>742</v>
      </c>
      <c r="H399" s="85">
        <v>149400000</v>
      </c>
      <c r="I399" s="86">
        <v>0</v>
      </c>
      <c r="J399" s="65">
        <v>20000</v>
      </c>
      <c r="K399" s="50">
        <v>1.3386880856760375E-2</v>
      </c>
    </row>
    <row r="400" spans="1:11" s="128" customFormat="1" ht="15">
      <c r="A400" s="125"/>
      <c r="B400" s="45"/>
      <c r="C400" s="45"/>
      <c r="D400" s="45"/>
      <c r="E400" s="46"/>
      <c r="F400" s="130" t="s">
        <v>442</v>
      </c>
      <c r="G400" s="84"/>
      <c r="H400" s="85"/>
      <c r="I400" s="86"/>
      <c r="J400" s="65">
        <v>10000</v>
      </c>
      <c r="K400" s="50"/>
    </row>
    <row r="401" spans="1:12" s="128" customFormat="1" ht="48" customHeight="1">
      <c r="A401" s="125"/>
      <c r="B401" s="45"/>
      <c r="C401" s="45"/>
      <c r="D401" s="45"/>
      <c r="E401" s="46"/>
      <c r="F401" s="130" t="s">
        <v>98</v>
      </c>
      <c r="G401" s="84" t="s">
        <v>742</v>
      </c>
      <c r="H401" s="85">
        <v>144000000</v>
      </c>
      <c r="I401" s="86">
        <v>0</v>
      </c>
      <c r="J401" s="65">
        <v>20000</v>
      </c>
      <c r="K401" s="50">
        <v>1.3888888888888888E-2</v>
      </c>
    </row>
    <row r="402" spans="1:12" s="128" customFormat="1" ht="15">
      <c r="A402" s="125"/>
      <c r="B402" s="45"/>
      <c r="C402" s="45"/>
      <c r="D402" s="45"/>
      <c r="E402" s="46"/>
      <c r="F402" s="130" t="s">
        <v>94</v>
      </c>
      <c r="G402" s="84"/>
      <c r="H402" s="85"/>
      <c r="I402" s="86"/>
      <c r="J402" s="65">
        <v>10000</v>
      </c>
      <c r="K402" s="50"/>
    </row>
    <row r="403" spans="1:12" s="128" customFormat="1" ht="47.25" customHeight="1">
      <c r="A403" s="125"/>
      <c r="B403" s="45"/>
      <c r="C403" s="45"/>
      <c r="D403" s="45"/>
      <c r="E403" s="46"/>
      <c r="F403" s="130" t="s">
        <v>99</v>
      </c>
      <c r="G403" s="84" t="s">
        <v>742</v>
      </c>
      <c r="H403" s="85">
        <v>144000000</v>
      </c>
      <c r="I403" s="86">
        <v>0</v>
      </c>
      <c r="J403" s="65">
        <v>20000</v>
      </c>
      <c r="K403" s="50">
        <v>1.3888888888888888E-2</v>
      </c>
    </row>
    <row r="404" spans="1:12" s="128" customFormat="1" ht="15">
      <c r="A404" s="125"/>
      <c r="B404" s="45"/>
      <c r="C404" s="45"/>
      <c r="D404" s="45"/>
      <c r="E404" s="46"/>
      <c r="F404" s="130" t="s">
        <v>94</v>
      </c>
      <c r="G404" s="84"/>
      <c r="H404" s="85"/>
      <c r="I404" s="86"/>
      <c r="J404" s="65">
        <v>10000</v>
      </c>
      <c r="K404" s="50"/>
    </row>
    <row r="405" spans="1:12" s="128" customFormat="1" ht="45">
      <c r="A405" s="125"/>
      <c r="B405" s="45"/>
      <c r="C405" s="45"/>
      <c r="D405" s="45"/>
      <c r="E405" s="46"/>
      <c r="F405" s="130" t="s">
        <v>290</v>
      </c>
      <c r="G405" s="84" t="s">
        <v>740</v>
      </c>
      <c r="H405" s="85">
        <v>15336769</v>
      </c>
      <c r="I405" s="86">
        <v>2.5744405487231372</v>
      </c>
      <c r="J405" s="65">
        <v>50000</v>
      </c>
      <c r="K405" s="50">
        <v>96.576045449990161</v>
      </c>
    </row>
    <row r="406" spans="1:12" s="128" customFormat="1" ht="15">
      <c r="A406" s="125"/>
      <c r="B406" s="45"/>
      <c r="C406" s="45"/>
      <c r="D406" s="45"/>
      <c r="E406" s="46"/>
      <c r="F406" s="130" t="s">
        <v>442</v>
      </c>
      <c r="G406" s="84"/>
      <c r="H406" s="85"/>
      <c r="I406" s="86"/>
      <c r="J406" s="65">
        <v>50000</v>
      </c>
      <c r="K406" s="50"/>
    </row>
    <row r="407" spans="1:12" s="128" customFormat="1" ht="45">
      <c r="A407" s="125"/>
      <c r="B407" s="45"/>
      <c r="C407" s="45"/>
      <c r="D407" s="45"/>
      <c r="E407" s="46"/>
      <c r="F407" s="130" t="s">
        <v>803</v>
      </c>
      <c r="G407" s="84">
        <v>2021</v>
      </c>
      <c r="H407" s="85">
        <v>3093621</v>
      </c>
      <c r="I407" s="86">
        <v>0</v>
      </c>
      <c r="J407" s="65">
        <v>2650000</v>
      </c>
      <c r="K407" s="50">
        <v>85.660137424720091</v>
      </c>
    </row>
    <row r="408" spans="1:12" s="128" customFormat="1" ht="15">
      <c r="A408" s="125"/>
      <c r="B408" s="45"/>
      <c r="C408" s="45"/>
      <c r="D408" s="45"/>
      <c r="E408" s="46"/>
      <c r="F408" s="130" t="s">
        <v>442</v>
      </c>
      <c r="G408" s="84"/>
      <c r="H408" s="85"/>
      <c r="I408" s="86"/>
      <c r="J408" s="65">
        <v>2650000</v>
      </c>
      <c r="K408" s="50"/>
    </row>
    <row r="409" spans="1:12" s="128" customFormat="1" ht="45">
      <c r="A409" s="125"/>
      <c r="B409" s="45"/>
      <c r="C409" s="45"/>
      <c r="D409" s="45"/>
      <c r="E409" s="46"/>
      <c r="F409" s="130" t="s">
        <v>714</v>
      </c>
      <c r="G409" s="84" t="s">
        <v>604</v>
      </c>
      <c r="H409" s="85">
        <v>69032573</v>
      </c>
      <c r="I409" s="86">
        <v>92.599096661223967</v>
      </c>
      <c r="J409" s="65">
        <v>258000</v>
      </c>
      <c r="K409" s="50">
        <v>92.972833998234421</v>
      </c>
    </row>
    <row r="410" spans="1:12" s="128" customFormat="1" ht="45">
      <c r="A410" s="125"/>
      <c r="B410" s="45"/>
      <c r="C410" s="45"/>
      <c r="D410" s="45"/>
      <c r="E410" s="46"/>
      <c r="F410" s="130" t="s">
        <v>61</v>
      </c>
      <c r="G410" s="84" t="s">
        <v>742</v>
      </c>
      <c r="H410" s="85">
        <v>144000000</v>
      </c>
      <c r="I410" s="86">
        <v>0</v>
      </c>
      <c r="J410" s="65">
        <v>20000</v>
      </c>
      <c r="K410" s="50">
        <v>1.3888888888888888E-2</v>
      </c>
      <c r="L410" s="166"/>
    </row>
    <row r="411" spans="1:12" s="128" customFormat="1" ht="15">
      <c r="A411" s="125"/>
      <c r="B411" s="45"/>
      <c r="C411" s="45"/>
      <c r="D411" s="45"/>
      <c r="E411" s="46"/>
      <c r="F411" s="130" t="s">
        <v>94</v>
      </c>
      <c r="G411" s="84"/>
      <c r="H411" s="85"/>
      <c r="I411" s="86"/>
      <c r="J411" s="65">
        <v>10000</v>
      </c>
      <c r="K411" s="50"/>
    </row>
    <row r="412" spans="1:12" s="128" customFormat="1" ht="45">
      <c r="A412" s="125"/>
      <c r="B412" s="45"/>
      <c r="C412" s="45"/>
      <c r="D412" s="45"/>
      <c r="E412" s="46"/>
      <c r="F412" s="130" t="s">
        <v>236</v>
      </c>
      <c r="G412" s="84" t="s">
        <v>742</v>
      </c>
      <c r="H412" s="85">
        <v>37800000</v>
      </c>
      <c r="I412" s="86">
        <v>0</v>
      </c>
      <c r="J412" s="65">
        <v>20000</v>
      </c>
      <c r="K412" s="50">
        <v>5.2910052910052914E-2</v>
      </c>
    </row>
    <row r="413" spans="1:12" s="128" customFormat="1" ht="15">
      <c r="A413" s="125"/>
      <c r="B413" s="45"/>
      <c r="C413" s="45"/>
      <c r="D413" s="45"/>
      <c r="E413" s="46"/>
      <c r="F413" s="130" t="s">
        <v>94</v>
      </c>
      <c r="G413" s="84"/>
      <c r="H413" s="85"/>
      <c r="I413" s="86"/>
      <c r="J413" s="65">
        <v>10000</v>
      </c>
      <c r="K413" s="50"/>
    </row>
    <row r="414" spans="1:12" s="128" customFormat="1" ht="45">
      <c r="A414" s="125"/>
      <c r="B414" s="45"/>
      <c r="C414" s="45"/>
      <c r="D414" s="45"/>
      <c r="E414" s="46"/>
      <c r="F414" s="130" t="s">
        <v>715</v>
      </c>
      <c r="G414" s="84" t="s">
        <v>604</v>
      </c>
      <c r="H414" s="85">
        <v>61279051</v>
      </c>
      <c r="I414" s="86">
        <v>90.579488575957228</v>
      </c>
      <c r="J414" s="65">
        <v>3910465</v>
      </c>
      <c r="K414" s="50">
        <v>92.187429599717532</v>
      </c>
    </row>
    <row r="415" spans="1:12" s="128" customFormat="1" ht="15">
      <c r="A415" s="125"/>
      <c r="B415" s="45"/>
      <c r="C415" s="45"/>
      <c r="D415" s="45"/>
      <c r="E415" s="46"/>
      <c r="F415" s="130" t="s">
        <v>442</v>
      </c>
      <c r="G415" s="84"/>
      <c r="H415" s="85"/>
      <c r="I415" s="86"/>
      <c r="J415" s="65">
        <v>40000</v>
      </c>
      <c r="K415" s="50"/>
    </row>
    <row r="416" spans="1:12" s="128" customFormat="1" ht="15">
      <c r="A416" s="125"/>
      <c r="B416" s="45"/>
      <c r="C416" s="45"/>
      <c r="D416" s="45"/>
      <c r="E416" s="46"/>
      <c r="F416" s="130" t="s">
        <v>237</v>
      </c>
      <c r="G416" s="84" t="s">
        <v>742</v>
      </c>
      <c r="H416" s="85">
        <v>100000000</v>
      </c>
      <c r="I416" s="86">
        <v>0</v>
      </c>
      <c r="J416" s="65">
        <v>1500000</v>
      </c>
      <c r="K416" s="50">
        <v>1.5</v>
      </c>
    </row>
    <row r="417" spans="1:11" s="128" customFormat="1" ht="15">
      <c r="A417" s="125"/>
      <c r="B417" s="45"/>
      <c r="C417" s="45"/>
      <c r="D417" s="45"/>
      <c r="E417" s="46"/>
      <c r="F417" s="130" t="s">
        <v>442</v>
      </c>
      <c r="G417" s="84"/>
      <c r="H417" s="85"/>
      <c r="I417" s="86"/>
      <c r="J417" s="65">
        <v>1450000</v>
      </c>
      <c r="K417" s="50"/>
    </row>
    <row r="418" spans="1:11" s="128" customFormat="1" ht="45">
      <c r="A418" s="125"/>
      <c r="B418" s="45"/>
      <c r="C418" s="45"/>
      <c r="D418" s="45"/>
      <c r="E418" s="46"/>
      <c r="F418" s="130" t="s">
        <v>238</v>
      </c>
      <c r="G418" s="84" t="s">
        <v>742</v>
      </c>
      <c r="H418" s="85">
        <v>97200000</v>
      </c>
      <c r="I418" s="86">
        <v>0</v>
      </c>
      <c r="J418" s="65">
        <v>20000</v>
      </c>
      <c r="K418" s="50">
        <v>2.0576131687242798E-2</v>
      </c>
    </row>
    <row r="419" spans="1:11" s="128" customFormat="1" ht="15">
      <c r="A419" s="125"/>
      <c r="B419" s="45"/>
      <c r="C419" s="45"/>
      <c r="D419" s="45"/>
      <c r="E419" s="46"/>
      <c r="F419" s="130" t="s">
        <v>94</v>
      </c>
      <c r="G419" s="84"/>
      <c r="H419" s="85"/>
      <c r="I419" s="86"/>
      <c r="J419" s="65">
        <v>10000</v>
      </c>
      <c r="K419" s="50"/>
    </row>
    <row r="420" spans="1:11" s="128" customFormat="1" ht="45">
      <c r="A420" s="125"/>
      <c r="B420" s="45"/>
      <c r="C420" s="45"/>
      <c r="D420" s="45"/>
      <c r="E420" s="46"/>
      <c r="F420" s="130" t="s">
        <v>239</v>
      </c>
      <c r="G420" s="84" t="s">
        <v>742</v>
      </c>
      <c r="H420" s="85">
        <v>149400000</v>
      </c>
      <c r="I420" s="86">
        <v>0</v>
      </c>
      <c r="J420" s="65">
        <v>20000</v>
      </c>
      <c r="K420" s="50">
        <v>1.3386880856760375E-2</v>
      </c>
    </row>
    <row r="421" spans="1:11" s="128" customFormat="1" ht="15">
      <c r="A421" s="125"/>
      <c r="B421" s="45"/>
      <c r="C421" s="45"/>
      <c r="D421" s="45"/>
      <c r="E421" s="46"/>
      <c r="F421" s="130" t="s">
        <v>94</v>
      </c>
      <c r="G421" s="84"/>
      <c r="H421" s="85"/>
      <c r="I421" s="86"/>
      <c r="J421" s="65">
        <v>10000</v>
      </c>
      <c r="K421" s="50"/>
    </row>
    <row r="422" spans="1:11" s="128" customFormat="1" ht="45">
      <c r="A422" s="125"/>
      <c r="B422" s="45"/>
      <c r="C422" s="45"/>
      <c r="D422" s="45"/>
      <c r="E422" s="46"/>
      <c r="F422" s="130" t="s">
        <v>240</v>
      </c>
      <c r="G422" s="84" t="s">
        <v>742</v>
      </c>
      <c r="H422" s="85">
        <v>84600000</v>
      </c>
      <c r="I422" s="86">
        <v>0</v>
      </c>
      <c r="J422" s="65">
        <v>20000</v>
      </c>
      <c r="K422" s="50">
        <v>2.3640661938534278E-2</v>
      </c>
    </row>
    <row r="423" spans="1:11" s="128" customFormat="1" ht="15">
      <c r="A423" s="125"/>
      <c r="B423" s="45"/>
      <c r="C423" s="45"/>
      <c r="D423" s="45"/>
      <c r="E423" s="46"/>
      <c r="F423" s="130" t="s">
        <v>94</v>
      </c>
      <c r="G423" s="84"/>
      <c r="H423" s="85"/>
      <c r="I423" s="86"/>
      <c r="J423" s="65">
        <v>10000</v>
      </c>
      <c r="K423" s="50"/>
    </row>
    <row r="424" spans="1:11" s="128" customFormat="1" ht="45">
      <c r="A424" s="125"/>
      <c r="B424" s="45"/>
      <c r="C424" s="45"/>
      <c r="D424" s="45"/>
      <c r="E424" s="46"/>
      <c r="F424" s="66" t="s">
        <v>241</v>
      </c>
      <c r="G424" s="53" t="s">
        <v>742</v>
      </c>
      <c r="H424" s="49">
        <v>50000000</v>
      </c>
      <c r="I424" s="52">
        <v>0</v>
      </c>
      <c r="J424" s="65">
        <v>1550000</v>
      </c>
      <c r="K424" s="50">
        <v>3.1</v>
      </c>
    </row>
    <row r="425" spans="1:11" s="128" customFormat="1" ht="15">
      <c r="A425" s="125"/>
      <c r="B425" s="45"/>
      <c r="C425" s="45"/>
      <c r="D425" s="45"/>
      <c r="E425" s="46"/>
      <c r="F425" s="66" t="s">
        <v>442</v>
      </c>
      <c r="G425" s="53"/>
      <c r="H425" s="49"/>
      <c r="I425" s="52"/>
      <c r="J425" s="65">
        <v>1500000</v>
      </c>
      <c r="K425" s="50"/>
    </row>
    <row r="426" spans="1:11" s="128" customFormat="1" ht="15">
      <c r="A426" s="125"/>
      <c r="B426" s="45"/>
      <c r="C426" s="45"/>
      <c r="D426" s="45"/>
      <c r="E426" s="46"/>
      <c r="F426" s="51" t="s">
        <v>639</v>
      </c>
      <c r="G426" s="53"/>
      <c r="H426" s="49"/>
      <c r="I426" s="52"/>
      <c r="J426" s="65"/>
      <c r="K426" s="50"/>
    </row>
    <row r="427" spans="1:11" s="128" customFormat="1" ht="45">
      <c r="A427" s="125"/>
      <c r="B427" s="45"/>
      <c r="C427" s="45"/>
      <c r="D427" s="45"/>
      <c r="E427" s="46"/>
      <c r="F427" s="66" t="s">
        <v>640</v>
      </c>
      <c r="G427" s="53">
        <v>2021</v>
      </c>
      <c r="H427" s="49">
        <v>1892420282</v>
      </c>
      <c r="I427" s="52">
        <v>0</v>
      </c>
      <c r="J427" s="65">
        <v>1350000</v>
      </c>
      <c r="K427" s="50">
        <v>7.133721894870286E-2</v>
      </c>
    </row>
    <row r="428" spans="1:11" s="128" customFormat="1" ht="15">
      <c r="A428" s="125"/>
      <c r="B428" s="45"/>
      <c r="C428" s="45"/>
      <c r="D428" s="45"/>
      <c r="E428" s="46"/>
      <c r="F428" s="66" t="s">
        <v>442</v>
      </c>
      <c r="G428" s="53"/>
      <c r="H428" s="49"/>
      <c r="I428" s="52"/>
      <c r="J428" s="65">
        <v>1265709</v>
      </c>
      <c r="K428" s="50"/>
    </row>
    <row r="429" spans="1:11" s="128" customFormat="1" ht="45">
      <c r="A429" s="125"/>
      <c r="B429" s="45"/>
      <c r="C429" s="45"/>
      <c r="D429" s="45"/>
      <c r="E429" s="46"/>
      <c r="F429" s="66" t="s">
        <v>641</v>
      </c>
      <c r="G429" s="84" t="s">
        <v>572</v>
      </c>
      <c r="H429" s="49">
        <v>64363590</v>
      </c>
      <c r="I429" s="52">
        <v>0.57419109157832871</v>
      </c>
      <c r="J429" s="65">
        <v>321000</v>
      </c>
      <c r="K429" s="50">
        <v>1.0729202643917159</v>
      </c>
    </row>
    <row r="430" spans="1:11" s="128" customFormat="1" ht="15">
      <c r="A430" s="125"/>
      <c r="B430" s="45"/>
      <c r="C430" s="45"/>
      <c r="D430" s="45"/>
      <c r="E430" s="46"/>
      <c r="F430" s="66" t="s">
        <v>442</v>
      </c>
      <c r="G430" s="84"/>
      <c r="H430" s="49"/>
      <c r="I430" s="52"/>
      <c r="J430" s="65">
        <v>221000</v>
      </c>
      <c r="K430" s="50"/>
    </row>
    <row r="431" spans="1:11" s="128" customFormat="1" ht="45">
      <c r="A431" s="125"/>
      <c r="B431" s="45"/>
      <c r="C431" s="45"/>
      <c r="D431" s="45"/>
      <c r="E431" s="46"/>
      <c r="F431" s="66" t="s">
        <v>242</v>
      </c>
      <c r="G431" s="84" t="s">
        <v>742</v>
      </c>
      <c r="H431" s="49"/>
      <c r="I431" s="52"/>
      <c r="J431" s="65">
        <v>10000</v>
      </c>
      <c r="K431" s="50"/>
    </row>
    <row r="432" spans="1:11" s="128" customFormat="1" ht="15">
      <c r="A432" s="125"/>
      <c r="B432" s="45"/>
      <c r="C432" s="45"/>
      <c r="D432" s="45"/>
      <c r="E432" s="46"/>
      <c r="F432" s="66" t="s">
        <v>442</v>
      </c>
      <c r="G432" s="84"/>
      <c r="H432" s="49"/>
      <c r="I432" s="52"/>
      <c r="J432" s="65">
        <v>10000</v>
      </c>
      <c r="K432" s="50"/>
    </row>
    <row r="433" spans="1:11" s="128" customFormat="1" ht="45">
      <c r="A433" s="125"/>
      <c r="B433" s="45"/>
      <c r="C433" s="45"/>
      <c r="D433" s="45"/>
      <c r="E433" s="46"/>
      <c r="F433" s="66" t="s">
        <v>243</v>
      </c>
      <c r="G433" s="84" t="s">
        <v>742</v>
      </c>
      <c r="H433" s="49"/>
      <c r="I433" s="52"/>
      <c r="J433" s="65">
        <v>10000</v>
      </c>
      <c r="K433" s="50"/>
    </row>
    <row r="434" spans="1:11" s="128" customFormat="1" ht="15">
      <c r="A434" s="125"/>
      <c r="B434" s="45"/>
      <c r="C434" s="45"/>
      <c r="D434" s="45"/>
      <c r="E434" s="46"/>
      <c r="F434" s="66" t="s">
        <v>442</v>
      </c>
      <c r="G434" s="84"/>
      <c r="H434" s="49"/>
      <c r="I434" s="52"/>
      <c r="J434" s="65">
        <v>10000</v>
      </c>
      <c r="K434" s="50"/>
    </row>
    <row r="435" spans="1:11" s="128" customFormat="1" ht="45">
      <c r="A435" s="125"/>
      <c r="B435" s="45"/>
      <c r="C435" s="45"/>
      <c r="D435" s="45"/>
      <c r="E435" s="46"/>
      <c r="F435" s="66" t="s">
        <v>642</v>
      </c>
      <c r="G435" s="84" t="s">
        <v>604</v>
      </c>
      <c r="H435" s="49">
        <v>25305207</v>
      </c>
      <c r="I435" s="52">
        <v>1.2631431942050504</v>
      </c>
      <c r="J435" s="65">
        <v>22774720</v>
      </c>
      <c r="K435" s="50">
        <v>91.263276368377461</v>
      </c>
    </row>
    <row r="436" spans="1:11" s="128" customFormat="1" ht="15">
      <c r="A436" s="125"/>
      <c r="B436" s="45"/>
      <c r="C436" s="45"/>
      <c r="D436" s="45"/>
      <c r="E436" s="46"/>
      <c r="F436" s="66" t="s">
        <v>442</v>
      </c>
      <c r="G436" s="53"/>
      <c r="H436" s="49"/>
      <c r="I436" s="52"/>
      <c r="J436" s="65">
        <v>182000</v>
      </c>
      <c r="K436" s="50"/>
    </row>
    <row r="437" spans="1:11" s="128" customFormat="1" ht="49.5" customHeight="1">
      <c r="A437" s="125"/>
      <c r="B437" s="45"/>
      <c r="C437" s="45"/>
      <c r="D437" s="45"/>
      <c r="E437" s="46"/>
      <c r="F437" s="66" t="s">
        <v>180</v>
      </c>
      <c r="G437" s="53" t="s">
        <v>742</v>
      </c>
      <c r="H437" s="49">
        <v>22929676</v>
      </c>
      <c r="I437" s="52">
        <v>1.3270532038917602</v>
      </c>
      <c r="J437" s="65">
        <v>3758942</v>
      </c>
      <c r="K437" s="50">
        <v>17.72040302706414</v>
      </c>
    </row>
    <row r="438" spans="1:11" s="128" customFormat="1" ht="15">
      <c r="A438" s="125"/>
      <c r="B438" s="45"/>
      <c r="C438" s="45"/>
      <c r="D438" s="45"/>
      <c r="E438" s="46"/>
      <c r="F438" s="66" t="s">
        <v>442</v>
      </c>
      <c r="G438" s="53"/>
      <c r="H438" s="49"/>
      <c r="I438" s="52"/>
      <c r="J438" s="65">
        <v>203434</v>
      </c>
      <c r="K438" s="50"/>
    </row>
    <row r="439" spans="1:11" s="128" customFormat="1" ht="48.75" customHeight="1">
      <c r="A439" s="125"/>
      <c r="B439" s="45"/>
      <c r="C439" s="45"/>
      <c r="D439" s="45"/>
      <c r="E439" s="46"/>
      <c r="F439" s="66" t="s">
        <v>643</v>
      </c>
      <c r="G439" s="53" t="s">
        <v>572</v>
      </c>
      <c r="H439" s="49">
        <v>88337560</v>
      </c>
      <c r="I439" s="52">
        <v>2.3826784439144572E-2</v>
      </c>
      <c r="J439" s="65">
        <v>77539920</v>
      </c>
      <c r="K439" s="50">
        <v>100</v>
      </c>
    </row>
    <row r="440" spans="1:11" s="128" customFormat="1" ht="15">
      <c r="A440" s="125"/>
      <c r="B440" s="45"/>
      <c r="C440" s="45"/>
      <c r="D440" s="45"/>
      <c r="E440" s="46"/>
      <c r="F440" s="66" t="s">
        <v>442</v>
      </c>
      <c r="G440" s="53"/>
      <c r="H440" s="49"/>
      <c r="I440" s="52"/>
      <c r="J440" s="65">
        <v>92000</v>
      </c>
      <c r="K440" s="50"/>
    </row>
    <row r="441" spans="1:11" s="128" customFormat="1" ht="45">
      <c r="A441" s="125"/>
      <c r="B441" s="45"/>
      <c r="C441" s="45"/>
      <c r="D441" s="45"/>
      <c r="E441" s="46"/>
      <c r="F441" s="66" t="s">
        <v>644</v>
      </c>
      <c r="G441" s="53">
        <v>2021</v>
      </c>
      <c r="H441" s="49">
        <v>113767181</v>
      </c>
      <c r="I441" s="52">
        <v>0.16132772068950182</v>
      </c>
      <c r="J441" s="65">
        <v>282374</v>
      </c>
      <c r="K441" s="50">
        <v>0.40953111073394705</v>
      </c>
    </row>
    <row r="442" spans="1:11" s="128" customFormat="1" ht="15">
      <c r="A442" s="125"/>
      <c r="B442" s="45"/>
      <c r="C442" s="45"/>
      <c r="D442" s="45"/>
      <c r="E442" s="46"/>
      <c r="F442" s="66" t="s">
        <v>442</v>
      </c>
      <c r="G442" s="53"/>
      <c r="H442" s="49"/>
      <c r="I442" s="52"/>
      <c r="J442" s="65">
        <v>282374</v>
      </c>
      <c r="K442" s="50"/>
    </row>
    <row r="443" spans="1:11" s="128" customFormat="1" ht="45">
      <c r="A443" s="125"/>
      <c r="B443" s="45"/>
      <c r="C443" s="45"/>
      <c r="D443" s="45"/>
      <c r="E443" s="46"/>
      <c r="F443" s="66" t="s">
        <v>804</v>
      </c>
      <c r="G443" s="53">
        <v>2021</v>
      </c>
      <c r="H443" s="49">
        <v>30000000</v>
      </c>
      <c r="I443" s="52">
        <v>0</v>
      </c>
      <c r="J443" s="65">
        <v>10000</v>
      </c>
      <c r="K443" s="50">
        <v>5.0333333333333332</v>
      </c>
    </row>
    <row r="444" spans="1:11" s="128" customFormat="1" ht="45">
      <c r="A444" s="125"/>
      <c r="B444" s="45"/>
      <c r="C444" s="45"/>
      <c r="D444" s="45"/>
      <c r="E444" s="46"/>
      <c r="F444" s="66" t="s">
        <v>805</v>
      </c>
      <c r="G444" s="53" t="s">
        <v>742</v>
      </c>
      <c r="H444" s="49">
        <v>50000000</v>
      </c>
      <c r="I444" s="52">
        <v>0</v>
      </c>
      <c r="J444" s="65">
        <v>1854000</v>
      </c>
      <c r="K444" s="50">
        <v>3.7080000000000002</v>
      </c>
    </row>
    <row r="445" spans="1:11" s="128" customFormat="1" ht="15">
      <c r="A445" s="125"/>
      <c r="B445" s="45"/>
      <c r="C445" s="45"/>
      <c r="D445" s="45"/>
      <c r="E445" s="46"/>
      <c r="F445" s="66" t="s">
        <v>442</v>
      </c>
      <c r="G445" s="53"/>
      <c r="H445" s="49"/>
      <c r="I445" s="52"/>
      <c r="J445" s="65">
        <v>1834000</v>
      </c>
      <c r="K445" s="50"/>
    </row>
    <row r="446" spans="1:11" s="128" customFormat="1" ht="60">
      <c r="A446" s="125"/>
      <c r="B446" s="45"/>
      <c r="C446" s="45"/>
      <c r="D446" s="45"/>
      <c r="E446" s="46"/>
      <c r="F446" s="66" t="s">
        <v>244</v>
      </c>
      <c r="G446" s="53" t="s">
        <v>742</v>
      </c>
      <c r="H446" s="49">
        <v>50000000</v>
      </c>
      <c r="I446" s="52">
        <v>0</v>
      </c>
      <c r="J446" s="65">
        <v>10000</v>
      </c>
      <c r="K446" s="50">
        <v>0.02</v>
      </c>
    </row>
    <row r="447" spans="1:11" s="128" customFormat="1" ht="15">
      <c r="A447" s="125"/>
      <c r="B447" s="45"/>
      <c r="C447" s="45"/>
      <c r="D447" s="45"/>
      <c r="E447" s="46"/>
      <c r="F447" s="66" t="s">
        <v>442</v>
      </c>
      <c r="G447" s="53"/>
      <c r="H447" s="49"/>
      <c r="I447" s="52"/>
      <c r="J447" s="65">
        <v>10000</v>
      </c>
      <c r="K447" s="50"/>
    </row>
    <row r="448" spans="1:11" s="128" customFormat="1" ht="45">
      <c r="A448" s="125"/>
      <c r="B448" s="45"/>
      <c r="C448" s="45"/>
      <c r="D448" s="45"/>
      <c r="E448" s="46"/>
      <c r="F448" s="66" t="s">
        <v>181</v>
      </c>
      <c r="G448" s="53" t="s">
        <v>742</v>
      </c>
      <c r="H448" s="49"/>
      <c r="I448" s="52"/>
      <c r="J448" s="65">
        <v>100000</v>
      </c>
      <c r="K448" s="50"/>
    </row>
    <row r="449" spans="1:11" s="128" customFormat="1" ht="15">
      <c r="A449" s="125"/>
      <c r="B449" s="45"/>
      <c r="C449" s="45"/>
      <c r="D449" s="45"/>
      <c r="E449" s="46"/>
      <c r="F449" s="66" t="s">
        <v>442</v>
      </c>
      <c r="G449" s="53"/>
      <c r="H449" s="49"/>
      <c r="I449" s="52"/>
      <c r="J449" s="65">
        <v>100000</v>
      </c>
      <c r="K449" s="50"/>
    </row>
    <row r="450" spans="1:11" s="128" customFormat="1" ht="48" customHeight="1">
      <c r="A450" s="125"/>
      <c r="B450" s="45"/>
      <c r="C450" s="45"/>
      <c r="D450" s="45"/>
      <c r="E450" s="46"/>
      <c r="F450" s="66" t="s">
        <v>439</v>
      </c>
      <c r="G450" s="53" t="s">
        <v>742</v>
      </c>
      <c r="H450" s="49">
        <v>250912000</v>
      </c>
      <c r="I450" s="52">
        <v>0</v>
      </c>
      <c r="J450" s="65">
        <v>1760000</v>
      </c>
      <c r="K450" s="50">
        <v>0.7014411427113888</v>
      </c>
    </row>
    <row r="451" spans="1:11" s="128" customFormat="1" ht="15">
      <c r="A451" s="125"/>
      <c r="B451" s="45"/>
      <c r="C451" s="45"/>
      <c r="D451" s="45"/>
      <c r="E451" s="46"/>
      <c r="F451" s="66" t="s">
        <v>442</v>
      </c>
      <c r="G451" s="53"/>
      <c r="H451" s="49"/>
      <c r="I451" s="52"/>
      <c r="J451" s="65">
        <v>1710000</v>
      </c>
      <c r="K451" s="50"/>
    </row>
    <row r="452" spans="1:11" s="128" customFormat="1" ht="45">
      <c r="A452" s="125"/>
      <c r="B452" s="45"/>
      <c r="C452" s="45"/>
      <c r="D452" s="45"/>
      <c r="E452" s="46"/>
      <c r="F452" s="66" t="s">
        <v>489</v>
      </c>
      <c r="G452" s="53" t="s">
        <v>742</v>
      </c>
      <c r="H452" s="49">
        <v>85523000</v>
      </c>
      <c r="I452" s="52">
        <v>0</v>
      </c>
      <c r="J452" s="65">
        <v>2500000</v>
      </c>
      <c r="K452" s="50">
        <v>2.9231902529144209</v>
      </c>
    </row>
    <row r="453" spans="1:11" s="128" customFormat="1" ht="15">
      <c r="A453" s="125"/>
      <c r="B453" s="45"/>
      <c r="C453" s="45"/>
      <c r="D453" s="45"/>
      <c r="E453" s="46"/>
      <c r="F453" s="66" t="s">
        <v>442</v>
      </c>
      <c r="G453" s="53"/>
      <c r="H453" s="49"/>
      <c r="I453" s="52"/>
      <c r="J453" s="65">
        <v>2450000</v>
      </c>
      <c r="K453" s="50"/>
    </row>
    <row r="454" spans="1:11" s="128" customFormat="1" ht="45">
      <c r="A454" s="125"/>
      <c r="B454" s="45"/>
      <c r="C454" s="45"/>
      <c r="D454" s="45"/>
      <c r="E454" s="46"/>
      <c r="F454" s="66" t="s">
        <v>490</v>
      </c>
      <c r="G454" s="53" t="s">
        <v>742</v>
      </c>
      <c r="H454" s="49">
        <v>104720000</v>
      </c>
      <c r="I454" s="52">
        <v>0</v>
      </c>
      <c r="J454" s="65">
        <v>850000</v>
      </c>
      <c r="K454" s="50">
        <v>0.81168831168831157</v>
      </c>
    </row>
    <row r="455" spans="1:11" s="128" customFormat="1" ht="15">
      <c r="A455" s="125"/>
      <c r="B455" s="45"/>
      <c r="C455" s="45"/>
      <c r="D455" s="45"/>
      <c r="E455" s="46"/>
      <c r="F455" s="66" t="s">
        <v>442</v>
      </c>
      <c r="G455" s="53"/>
      <c r="H455" s="49"/>
      <c r="I455" s="52"/>
      <c r="J455" s="65">
        <v>800000</v>
      </c>
      <c r="K455" s="50"/>
    </row>
    <row r="456" spans="1:11" s="128" customFormat="1" ht="45">
      <c r="A456" s="125"/>
      <c r="B456" s="45"/>
      <c r="C456" s="45"/>
      <c r="D456" s="45"/>
      <c r="E456" s="46"/>
      <c r="F456" s="66" t="s">
        <v>491</v>
      </c>
      <c r="G456" s="53" t="s">
        <v>742</v>
      </c>
      <c r="H456" s="49">
        <v>231000000</v>
      </c>
      <c r="I456" s="52">
        <v>0</v>
      </c>
      <c r="J456" s="65">
        <v>1600000</v>
      </c>
      <c r="K456" s="50">
        <v>0.69264069264069261</v>
      </c>
    </row>
    <row r="457" spans="1:11" s="128" customFormat="1" ht="15">
      <c r="A457" s="125"/>
      <c r="B457" s="45"/>
      <c r="C457" s="45"/>
      <c r="D457" s="45"/>
      <c r="E457" s="46"/>
      <c r="F457" s="66" t="s">
        <v>442</v>
      </c>
      <c r="G457" s="53"/>
      <c r="H457" s="49"/>
      <c r="I457" s="52"/>
      <c r="J457" s="65">
        <v>1550000</v>
      </c>
      <c r="K457" s="50"/>
    </row>
    <row r="458" spans="1:11" s="128" customFormat="1" ht="45">
      <c r="A458" s="125"/>
      <c r="B458" s="45"/>
      <c r="C458" s="45"/>
      <c r="D458" s="45"/>
      <c r="E458" s="46"/>
      <c r="F458" s="66" t="s">
        <v>95</v>
      </c>
      <c r="G458" s="53" t="s">
        <v>742</v>
      </c>
      <c r="H458" s="49">
        <v>176238000</v>
      </c>
      <c r="I458" s="52">
        <v>0</v>
      </c>
      <c r="J458" s="65">
        <v>20000</v>
      </c>
      <c r="K458" s="50">
        <v>1.1348290380054244E-2</v>
      </c>
    </row>
    <row r="459" spans="1:11" s="128" customFormat="1" ht="15">
      <c r="A459" s="125"/>
      <c r="B459" s="45"/>
      <c r="C459" s="45"/>
      <c r="D459" s="45"/>
      <c r="E459" s="46"/>
      <c r="F459" s="66" t="s">
        <v>442</v>
      </c>
      <c r="G459" s="53"/>
      <c r="H459" s="49"/>
      <c r="I459" s="52"/>
      <c r="J459" s="65">
        <v>10000</v>
      </c>
      <c r="K459" s="50"/>
    </row>
    <row r="460" spans="1:11" s="128" customFormat="1" ht="15">
      <c r="A460" s="125"/>
      <c r="B460" s="45"/>
      <c r="C460" s="45"/>
      <c r="D460" s="45"/>
      <c r="E460" s="46"/>
      <c r="F460" s="51" t="s">
        <v>645</v>
      </c>
      <c r="G460" s="53"/>
      <c r="H460" s="49"/>
      <c r="I460" s="52"/>
      <c r="J460" s="65"/>
      <c r="K460" s="50"/>
    </row>
    <row r="461" spans="1:11" s="128" customFormat="1" ht="33" customHeight="1">
      <c r="A461" s="125"/>
      <c r="B461" s="45"/>
      <c r="C461" s="45"/>
      <c r="D461" s="45"/>
      <c r="E461" s="46"/>
      <c r="F461" s="66" t="s">
        <v>291</v>
      </c>
      <c r="G461" s="53" t="s">
        <v>740</v>
      </c>
      <c r="H461" s="49">
        <v>22609697</v>
      </c>
      <c r="I461" s="52">
        <v>2.9951484975672167</v>
      </c>
      <c r="J461" s="65">
        <v>50000</v>
      </c>
      <c r="K461" s="50">
        <v>100</v>
      </c>
    </row>
    <row r="462" spans="1:11" s="128" customFormat="1" ht="15">
      <c r="A462" s="125"/>
      <c r="B462" s="45"/>
      <c r="C462" s="45"/>
      <c r="D462" s="45"/>
      <c r="E462" s="46"/>
      <c r="F462" s="66" t="s">
        <v>442</v>
      </c>
      <c r="G462" s="53"/>
      <c r="H462" s="49"/>
      <c r="I462" s="52"/>
      <c r="J462" s="65">
        <v>50000</v>
      </c>
      <c r="K462" s="50"/>
    </row>
    <row r="463" spans="1:11" s="128" customFormat="1" ht="45">
      <c r="A463" s="125"/>
      <c r="B463" s="45"/>
      <c r="C463" s="45"/>
      <c r="D463" s="45"/>
      <c r="E463" s="46"/>
      <c r="F463" s="66" t="s">
        <v>646</v>
      </c>
      <c r="G463" s="53">
        <v>2021</v>
      </c>
      <c r="H463" s="49">
        <v>126512874</v>
      </c>
      <c r="I463" s="52">
        <v>4.5116942011767112</v>
      </c>
      <c r="J463" s="65">
        <v>455200</v>
      </c>
      <c r="K463" s="50">
        <v>4.8714994807564009</v>
      </c>
    </row>
    <row r="464" spans="1:11" s="128" customFormat="1" ht="15">
      <c r="A464" s="125"/>
      <c r="B464" s="45"/>
      <c r="C464" s="45"/>
      <c r="D464" s="45"/>
      <c r="E464" s="46"/>
      <c r="F464" s="66" t="s">
        <v>442</v>
      </c>
      <c r="G464" s="53"/>
      <c r="H464" s="49"/>
      <c r="I464" s="52"/>
      <c r="J464" s="65">
        <v>396897</v>
      </c>
      <c r="K464" s="50"/>
    </row>
    <row r="465" spans="1:11" s="128" customFormat="1" ht="46.5" customHeight="1">
      <c r="A465" s="125"/>
      <c r="B465" s="45"/>
      <c r="C465" s="45"/>
      <c r="D465" s="45"/>
      <c r="E465" s="46"/>
      <c r="F465" s="66" t="s">
        <v>647</v>
      </c>
      <c r="G465" s="53">
        <v>2021</v>
      </c>
      <c r="H465" s="49">
        <v>293096278</v>
      </c>
      <c r="I465" s="52">
        <v>3.3481766015466081</v>
      </c>
      <c r="J465" s="65">
        <v>854151</v>
      </c>
      <c r="K465" s="50">
        <v>3.6395999542512101</v>
      </c>
    </row>
    <row r="466" spans="1:11" s="128" customFormat="1" ht="15">
      <c r="A466" s="125"/>
      <c r="B466" s="45"/>
      <c r="C466" s="45"/>
      <c r="D466" s="45"/>
      <c r="E466" s="46"/>
      <c r="F466" s="66" t="s">
        <v>442</v>
      </c>
      <c r="G466" s="53"/>
      <c r="H466" s="49"/>
      <c r="I466" s="52"/>
      <c r="J466" s="65">
        <v>747364</v>
      </c>
      <c r="K466" s="50"/>
    </row>
    <row r="467" spans="1:11" s="128" customFormat="1" ht="38.25" customHeight="1">
      <c r="A467" s="125"/>
      <c r="B467" s="45"/>
      <c r="C467" s="45"/>
      <c r="D467" s="45"/>
      <c r="E467" s="46"/>
      <c r="F467" s="64" t="s">
        <v>806</v>
      </c>
      <c r="G467" s="53">
        <v>2021</v>
      </c>
      <c r="H467" s="49">
        <v>50000000</v>
      </c>
      <c r="I467" s="52">
        <v>0</v>
      </c>
      <c r="J467" s="65">
        <v>10000</v>
      </c>
      <c r="K467" s="50">
        <v>3.02</v>
      </c>
    </row>
    <row r="468" spans="1:11" s="128" customFormat="1" ht="30">
      <c r="A468" s="125"/>
      <c r="B468" s="45"/>
      <c r="C468" s="45"/>
      <c r="D468" s="45"/>
      <c r="E468" s="46"/>
      <c r="F468" s="64" t="s">
        <v>807</v>
      </c>
      <c r="G468" s="53">
        <v>2021</v>
      </c>
      <c r="H468" s="49">
        <v>10000000</v>
      </c>
      <c r="I468" s="52">
        <v>0</v>
      </c>
      <c r="J468" s="65">
        <v>10000</v>
      </c>
      <c r="K468" s="50">
        <v>5.0999999999999996</v>
      </c>
    </row>
    <row r="469" spans="1:11" s="128" customFormat="1" ht="45">
      <c r="A469" s="125"/>
      <c r="B469" s="45"/>
      <c r="C469" s="45"/>
      <c r="D469" s="45"/>
      <c r="E469" s="46"/>
      <c r="F469" s="130" t="s">
        <v>492</v>
      </c>
      <c r="G469" s="84" t="s">
        <v>742</v>
      </c>
      <c r="H469" s="85">
        <v>109802000</v>
      </c>
      <c r="I469" s="86">
        <v>0.91073022349319688</v>
      </c>
      <c r="J469" s="89">
        <v>900000</v>
      </c>
      <c r="K469" s="90">
        <v>1.7303874246370741</v>
      </c>
    </row>
    <row r="470" spans="1:11" s="128" customFormat="1" ht="15">
      <c r="A470" s="125"/>
      <c r="B470" s="45"/>
      <c r="C470" s="45"/>
      <c r="D470" s="45"/>
      <c r="E470" s="46"/>
      <c r="F470" s="130" t="s">
        <v>442</v>
      </c>
      <c r="G470" s="84"/>
      <c r="H470" s="85"/>
      <c r="I470" s="86"/>
      <c r="J470" s="89">
        <v>850000</v>
      </c>
      <c r="K470" s="90"/>
    </row>
    <row r="471" spans="1:11" s="128" customFormat="1" ht="15">
      <c r="A471" s="125"/>
      <c r="B471" s="45"/>
      <c r="C471" s="45"/>
      <c r="D471" s="45"/>
      <c r="E471" s="46"/>
      <c r="F471" s="102" t="s">
        <v>808</v>
      </c>
      <c r="G471" s="53"/>
      <c r="H471" s="49"/>
      <c r="I471" s="52"/>
      <c r="J471" s="65"/>
      <c r="K471" s="50"/>
    </row>
    <row r="472" spans="1:11" s="128" customFormat="1" ht="49.5" customHeight="1">
      <c r="A472" s="125"/>
      <c r="B472" s="45"/>
      <c r="C472" s="45"/>
      <c r="D472" s="45"/>
      <c r="E472" s="46"/>
      <c r="F472" s="64" t="s">
        <v>809</v>
      </c>
      <c r="G472" s="53" t="s">
        <v>576</v>
      </c>
      <c r="H472" s="49">
        <v>3797784</v>
      </c>
      <c r="I472" s="52">
        <v>100</v>
      </c>
      <c r="J472" s="65">
        <v>10442</v>
      </c>
      <c r="K472" s="50">
        <v>100</v>
      </c>
    </row>
    <row r="473" spans="1:11" s="128" customFormat="1" ht="50.25" customHeight="1">
      <c r="A473" s="125"/>
      <c r="B473" s="45"/>
      <c r="C473" s="45"/>
      <c r="D473" s="45"/>
      <c r="E473" s="46"/>
      <c r="F473" s="64" t="s">
        <v>810</v>
      </c>
      <c r="G473" s="53" t="s">
        <v>576</v>
      </c>
      <c r="H473" s="49">
        <v>4173444</v>
      </c>
      <c r="I473" s="52">
        <v>100</v>
      </c>
      <c r="J473" s="65">
        <v>10442</v>
      </c>
      <c r="K473" s="50">
        <v>100</v>
      </c>
    </row>
    <row r="474" spans="1:11" s="128" customFormat="1" ht="45">
      <c r="A474" s="125"/>
      <c r="B474" s="45"/>
      <c r="C474" s="45"/>
      <c r="D474" s="45"/>
      <c r="E474" s="46"/>
      <c r="F474" s="64" t="s">
        <v>60</v>
      </c>
      <c r="G474" s="53" t="s">
        <v>742</v>
      </c>
      <c r="H474" s="49">
        <v>40000000</v>
      </c>
      <c r="I474" s="52">
        <v>0</v>
      </c>
      <c r="J474" s="65">
        <v>1510000</v>
      </c>
      <c r="K474" s="50">
        <v>3.7749999999999999</v>
      </c>
    </row>
    <row r="475" spans="1:11" s="128" customFormat="1" ht="15">
      <c r="A475" s="125"/>
      <c r="B475" s="45"/>
      <c r="C475" s="45"/>
      <c r="D475" s="45"/>
      <c r="E475" s="46"/>
      <c r="F475" s="64" t="s">
        <v>442</v>
      </c>
      <c r="G475" s="53"/>
      <c r="H475" s="49"/>
      <c r="I475" s="52"/>
      <c r="J475" s="65">
        <v>1460000</v>
      </c>
      <c r="K475" s="50"/>
    </row>
    <row r="476" spans="1:11" s="128" customFormat="1" ht="52.5" customHeight="1">
      <c r="A476" s="125"/>
      <c r="B476" s="45"/>
      <c r="C476" s="45"/>
      <c r="D476" s="45"/>
      <c r="E476" s="46"/>
      <c r="F476" s="64" t="s">
        <v>445</v>
      </c>
      <c r="G476" s="53" t="s">
        <v>742</v>
      </c>
      <c r="H476" s="49">
        <v>126650000</v>
      </c>
      <c r="I476" s="52">
        <v>0</v>
      </c>
      <c r="J476" s="65">
        <v>20000</v>
      </c>
      <c r="K476" s="50">
        <v>1.5791551519936834E-2</v>
      </c>
    </row>
    <row r="477" spans="1:11" s="128" customFormat="1" ht="15">
      <c r="A477" s="125"/>
      <c r="B477" s="45"/>
      <c r="C477" s="45"/>
      <c r="D477" s="45"/>
      <c r="E477" s="46"/>
      <c r="F477" s="64" t="s">
        <v>442</v>
      </c>
      <c r="G477" s="53"/>
      <c r="H477" s="49"/>
      <c r="I477" s="52"/>
      <c r="J477" s="65">
        <v>20000</v>
      </c>
      <c r="K477" s="50"/>
    </row>
    <row r="478" spans="1:11" s="128" customFormat="1" ht="45">
      <c r="A478" s="125"/>
      <c r="B478" s="45"/>
      <c r="C478" s="45"/>
      <c r="D478" s="45"/>
      <c r="E478" s="46"/>
      <c r="F478" s="64" t="s">
        <v>245</v>
      </c>
      <c r="G478" s="53" t="s">
        <v>742</v>
      </c>
      <c r="H478" s="49">
        <v>147390000</v>
      </c>
      <c r="I478" s="52">
        <v>0</v>
      </c>
      <c r="J478" s="65">
        <v>10000</v>
      </c>
      <c r="K478" s="50">
        <v>6.7847208087387211E-3</v>
      </c>
    </row>
    <row r="479" spans="1:11" s="128" customFormat="1" ht="15">
      <c r="A479" s="125"/>
      <c r="B479" s="45"/>
      <c r="C479" s="45"/>
      <c r="D479" s="45"/>
      <c r="E479" s="46"/>
      <c r="F479" s="64" t="s">
        <v>442</v>
      </c>
      <c r="G479" s="53"/>
      <c r="H479" s="49"/>
      <c r="I479" s="52"/>
      <c r="J479" s="65">
        <v>10000</v>
      </c>
      <c r="K479" s="50"/>
    </row>
    <row r="480" spans="1:11" s="128" customFormat="1" ht="45">
      <c r="A480" s="125"/>
      <c r="B480" s="45"/>
      <c r="C480" s="45"/>
      <c r="D480" s="45"/>
      <c r="E480" s="46"/>
      <c r="F480" s="64" t="s">
        <v>246</v>
      </c>
      <c r="G480" s="53" t="s">
        <v>742</v>
      </c>
      <c r="H480" s="49">
        <v>147390000</v>
      </c>
      <c r="I480" s="52">
        <v>0</v>
      </c>
      <c r="J480" s="65">
        <v>10000</v>
      </c>
      <c r="K480" s="50">
        <v>6.7847208087387211E-3</v>
      </c>
    </row>
    <row r="481" spans="1:11" s="128" customFormat="1" ht="15">
      <c r="A481" s="125"/>
      <c r="B481" s="45"/>
      <c r="C481" s="45"/>
      <c r="D481" s="45"/>
      <c r="E481" s="46"/>
      <c r="F481" s="64" t="s">
        <v>442</v>
      </c>
      <c r="G481" s="53"/>
      <c r="H481" s="49"/>
      <c r="I481" s="52"/>
      <c r="J481" s="65">
        <v>10000</v>
      </c>
      <c r="K481" s="50"/>
    </row>
    <row r="482" spans="1:11" s="128" customFormat="1" ht="45">
      <c r="A482" s="125"/>
      <c r="B482" s="45"/>
      <c r="C482" s="45"/>
      <c r="D482" s="45"/>
      <c r="E482" s="46"/>
      <c r="F482" s="64" t="s">
        <v>247</v>
      </c>
      <c r="G482" s="53" t="s">
        <v>742</v>
      </c>
      <c r="H482" s="49">
        <v>53771000</v>
      </c>
      <c r="I482" s="52">
        <v>0</v>
      </c>
      <c r="J482" s="65">
        <v>10000</v>
      </c>
      <c r="K482" s="50">
        <v>1.8597385207639806E-2</v>
      </c>
    </row>
    <row r="483" spans="1:11" s="128" customFormat="1" ht="15">
      <c r="A483" s="125"/>
      <c r="B483" s="45"/>
      <c r="C483" s="45"/>
      <c r="D483" s="45"/>
      <c r="E483" s="46"/>
      <c r="F483" s="64" t="s">
        <v>442</v>
      </c>
      <c r="G483" s="53"/>
      <c r="H483" s="49"/>
      <c r="I483" s="52"/>
      <c r="J483" s="65">
        <v>10000</v>
      </c>
      <c r="K483" s="50"/>
    </row>
    <row r="484" spans="1:11" s="128" customFormat="1" ht="45">
      <c r="A484" s="125"/>
      <c r="B484" s="45"/>
      <c r="C484" s="45"/>
      <c r="D484" s="45"/>
      <c r="E484" s="46"/>
      <c r="F484" s="64" t="s">
        <v>248</v>
      </c>
      <c r="G484" s="53" t="s">
        <v>742</v>
      </c>
      <c r="H484" s="49">
        <v>147390000</v>
      </c>
      <c r="I484" s="52">
        <v>0</v>
      </c>
      <c r="J484" s="65">
        <v>10000</v>
      </c>
      <c r="K484" s="50">
        <v>6.7847208087387211E-3</v>
      </c>
    </row>
    <row r="485" spans="1:11" s="128" customFormat="1" ht="15">
      <c r="A485" s="125"/>
      <c r="B485" s="45"/>
      <c r="C485" s="45"/>
      <c r="D485" s="45"/>
      <c r="E485" s="46"/>
      <c r="F485" s="64" t="s">
        <v>442</v>
      </c>
      <c r="G485" s="53"/>
      <c r="H485" s="49"/>
      <c r="I485" s="52"/>
      <c r="J485" s="65">
        <v>10000</v>
      </c>
      <c r="K485" s="50"/>
    </row>
    <row r="486" spans="1:11" s="128" customFormat="1" ht="15">
      <c r="A486" s="125"/>
      <c r="B486" s="45"/>
      <c r="C486" s="45"/>
      <c r="D486" s="45"/>
      <c r="E486" s="46"/>
      <c r="F486" s="102" t="s">
        <v>812</v>
      </c>
      <c r="G486" s="53"/>
      <c r="H486" s="49"/>
      <c r="I486" s="52"/>
      <c r="J486" s="65"/>
      <c r="K486" s="50"/>
    </row>
    <row r="487" spans="1:11" s="128" customFormat="1" ht="45">
      <c r="A487" s="125"/>
      <c r="B487" s="45"/>
      <c r="C487" s="45"/>
      <c r="D487" s="45"/>
      <c r="E487" s="46"/>
      <c r="F487" s="64" t="s">
        <v>814</v>
      </c>
      <c r="G487" s="53">
        <v>2021</v>
      </c>
      <c r="H487" s="49">
        <v>10000000</v>
      </c>
      <c r="I487" s="52">
        <v>0</v>
      </c>
      <c r="J487" s="65">
        <v>2650000</v>
      </c>
      <c r="K487" s="50">
        <v>26.5</v>
      </c>
    </row>
    <row r="488" spans="1:11" s="128" customFormat="1" ht="15">
      <c r="A488" s="125"/>
      <c r="B488" s="45"/>
      <c r="C488" s="45"/>
      <c r="D488" s="45"/>
      <c r="E488" s="91"/>
      <c r="F488" s="64" t="s">
        <v>442</v>
      </c>
      <c r="G488" s="53"/>
      <c r="H488" s="49"/>
      <c r="I488" s="52"/>
      <c r="J488" s="65">
        <v>2650000</v>
      </c>
      <c r="K488" s="50"/>
    </row>
    <row r="489" spans="1:11" s="128" customFormat="1" ht="45">
      <c r="A489" s="125"/>
      <c r="B489" s="45"/>
      <c r="C489" s="45"/>
      <c r="D489" s="45"/>
      <c r="E489" s="91"/>
      <c r="F489" s="64" t="s">
        <v>182</v>
      </c>
      <c r="G489" s="53" t="s">
        <v>742</v>
      </c>
      <c r="H489" s="49">
        <v>270609000</v>
      </c>
      <c r="I489" s="52">
        <v>0</v>
      </c>
      <c r="J489" s="65">
        <v>1800000</v>
      </c>
      <c r="K489" s="50">
        <v>0.66516634701728328</v>
      </c>
    </row>
    <row r="490" spans="1:11" s="128" customFormat="1" ht="15">
      <c r="A490" s="125"/>
      <c r="B490" s="45"/>
      <c r="C490" s="45"/>
      <c r="D490" s="45"/>
      <c r="E490" s="91"/>
      <c r="F490" s="64" t="s">
        <v>442</v>
      </c>
      <c r="G490" s="53"/>
      <c r="H490" s="49"/>
      <c r="I490" s="52"/>
      <c r="J490" s="65">
        <v>1750000</v>
      </c>
      <c r="K490" s="50"/>
    </row>
    <row r="491" spans="1:11" s="131" customFormat="1" ht="15">
      <c r="A491" s="129"/>
      <c r="B491" s="87"/>
      <c r="C491" s="87"/>
      <c r="D491" s="87"/>
      <c r="E491" s="88"/>
      <c r="F491" s="132" t="s">
        <v>580</v>
      </c>
      <c r="G491" s="84"/>
      <c r="H491" s="85"/>
      <c r="I491" s="86"/>
      <c r="J491" s="89"/>
      <c r="K491" s="90"/>
    </row>
    <row r="492" spans="1:11" s="131" customFormat="1" ht="43.5" customHeight="1">
      <c r="A492" s="129"/>
      <c r="B492" s="87"/>
      <c r="C492" s="87"/>
      <c r="D492" s="87"/>
      <c r="E492" s="88"/>
      <c r="F492" s="83" t="s">
        <v>72</v>
      </c>
      <c r="G492" s="84" t="s">
        <v>155</v>
      </c>
      <c r="H492" s="85">
        <v>6138538330</v>
      </c>
      <c r="I492" s="86">
        <v>5.2543742770764776</v>
      </c>
      <c r="J492" s="89">
        <v>100000</v>
      </c>
      <c r="K492" s="90">
        <v>11.772212539071985</v>
      </c>
    </row>
    <row r="493" spans="1:11" s="131" customFormat="1" ht="15">
      <c r="A493" s="129"/>
      <c r="B493" s="87"/>
      <c r="C493" s="87"/>
      <c r="D493" s="87"/>
      <c r="E493" s="88"/>
      <c r="F493" s="132" t="s">
        <v>578</v>
      </c>
      <c r="G493" s="84"/>
      <c r="H493" s="85"/>
      <c r="I493" s="86"/>
      <c r="J493" s="89"/>
      <c r="K493" s="90"/>
    </row>
    <row r="494" spans="1:11" s="131" customFormat="1" ht="30">
      <c r="A494" s="129"/>
      <c r="B494" s="87"/>
      <c r="C494" s="87"/>
      <c r="D494" s="87"/>
      <c r="E494" s="88"/>
      <c r="F494" s="83" t="s">
        <v>799</v>
      </c>
      <c r="G494" s="84" t="s">
        <v>604</v>
      </c>
      <c r="H494" s="85">
        <v>94753727</v>
      </c>
      <c r="I494" s="86">
        <v>100</v>
      </c>
      <c r="J494" s="89">
        <v>10442</v>
      </c>
      <c r="K494" s="90">
        <v>100</v>
      </c>
    </row>
    <row r="495" spans="1:11" s="131" customFormat="1" ht="45">
      <c r="A495" s="129"/>
      <c r="B495" s="87"/>
      <c r="C495" s="87"/>
      <c r="D495" s="87"/>
      <c r="E495" s="88"/>
      <c r="F495" s="83" t="s">
        <v>800</v>
      </c>
      <c r="G495" s="84" t="s">
        <v>576</v>
      </c>
      <c r="H495" s="85">
        <v>200431243</v>
      </c>
      <c r="I495" s="86">
        <v>100</v>
      </c>
      <c r="J495" s="89">
        <v>10442</v>
      </c>
      <c r="K495" s="90">
        <v>100</v>
      </c>
    </row>
    <row r="496" spans="1:11" s="131" customFormat="1" ht="30">
      <c r="A496" s="129"/>
      <c r="B496" s="87"/>
      <c r="C496" s="87"/>
      <c r="D496" s="87"/>
      <c r="E496" s="88"/>
      <c r="F496" s="83" t="s">
        <v>395</v>
      </c>
      <c r="G496" s="84">
        <v>2021</v>
      </c>
      <c r="H496" s="85">
        <v>346587299</v>
      </c>
      <c r="I496" s="86">
        <v>0</v>
      </c>
      <c r="J496" s="89">
        <v>2362603</v>
      </c>
      <c r="K496" s="90">
        <v>85.797316825507792</v>
      </c>
    </row>
    <row r="497" spans="1:11" s="128" customFormat="1" ht="15">
      <c r="A497" s="125"/>
      <c r="B497" s="45"/>
      <c r="C497" s="45"/>
      <c r="D497" s="45"/>
      <c r="E497" s="91"/>
      <c r="F497" s="66" t="s">
        <v>249</v>
      </c>
      <c r="G497" s="53" t="s">
        <v>742</v>
      </c>
      <c r="H497" s="49">
        <v>60000000</v>
      </c>
      <c r="I497" s="52">
        <v>0</v>
      </c>
      <c r="J497" s="65">
        <v>20000</v>
      </c>
      <c r="K497" s="50">
        <v>0</v>
      </c>
    </row>
    <row r="498" spans="1:11" s="128" customFormat="1" ht="15">
      <c r="A498" s="125"/>
      <c r="B498" s="45"/>
      <c r="C498" s="45"/>
      <c r="D498" s="45"/>
      <c r="E498" s="91"/>
      <c r="F498" s="66" t="s">
        <v>442</v>
      </c>
      <c r="G498" s="53"/>
      <c r="H498" s="49"/>
      <c r="I498" s="52"/>
      <c r="J498" s="65">
        <v>10000</v>
      </c>
      <c r="K498" s="50"/>
    </row>
    <row r="499" spans="1:11" s="128" customFormat="1" ht="15">
      <c r="A499" s="125"/>
      <c r="B499" s="45"/>
      <c r="C499" s="45"/>
      <c r="D499" s="45"/>
      <c r="E499" s="91"/>
      <c r="F499" s="102" t="s">
        <v>585</v>
      </c>
      <c r="G499" s="53"/>
      <c r="H499" s="49"/>
      <c r="I499" s="52"/>
      <c r="J499" s="65"/>
      <c r="K499" s="50"/>
    </row>
    <row r="500" spans="1:11" s="128" customFormat="1" ht="30">
      <c r="A500" s="125"/>
      <c r="B500" s="45"/>
      <c r="C500" s="45"/>
      <c r="D500" s="45"/>
      <c r="E500" s="91"/>
      <c r="F500" s="83" t="s">
        <v>813</v>
      </c>
      <c r="G500" s="84">
        <v>2021</v>
      </c>
      <c r="H500" s="85">
        <v>7520090</v>
      </c>
      <c r="I500" s="86">
        <v>90.758262201649188</v>
      </c>
      <c r="J500" s="89">
        <v>363486</v>
      </c>
      <c r="K500" s="90">
        <v>90.758268318597246</v>
      </c>
    </row>
    <row r="501" spans="1:11" s="128" customFormat="1" ht="45">
      <c r="A501" s="125"/>
      <c r="B501" s="45"/>
      <c r="C501" s="45"/>
      <c r="D501" s="45"/>
      <c r="E501" s="91"/>
      <c r="F501" s="66" t="s">
        <v>493</v>
      </c>
      <c r="G501" s="53">
        <v>2021</v>
      </c>
      <c r="H501" s="49">
        <v>17864623</v>
      </c>
      <c r="I501" s="52">
        <v>0</v>
      </c>
      <c r="J501" s="65">
        <v>10000</v>
      </c>
      <c r="K501" s="50">
        <v>50.55242419613333</v>
      </c>
    </row>
    <row r="502" spans="1:11" s="128" customFormat="1" ht="45">
      <c r="A502" s="125"/>
      <c r="B502" s="45"/>
      <c r="C502" s="45"/>
      <c r="D502" s="45"/>
      <c r="E502" s="91"/>
      <c r="F502" s="66" t="s">
        <v>494</v>
      </c>
      <c r="G502" s="53">
        <v>2021</v>
      </c>
      <c r="H502" s="49">
        <v>16214990</v>
      </c>
      <c r="I502" s="52">
        <v>0</v>
      </c>
      <c r="J502" s="65">
        <v>10000</v>
      </c>
      <c r="K502" s="50">
        <v>100</v>
      </c>
    </row>
    <row r="503" spans="1:11" s="128" customFormat="1" ht="30">
      <c r="A503" s="125"/>
      <c r="B503" s="45"/>
      <c r="C503" s="45"/>
      <c r="D503" s="45"/>
      <c r="E503" s="91"/>
      <c r="F503" s="66" t="s">
        <v>440</v>
      </c>
      <c r="G503" s="53" t="s">
        <v>742</v>
      </c>
      <c r="H503" s="49">
        <v>16268369</v>
      </c>
      <c r="I503" s="52">
        <v>0</v>
      </c>
      <c r="J503" s="65">
        <v>10000</v>
      </c>
      <c r="K503" s="50">
        <v>5.5555555555555552E-2</v>
      </c>
    </row>
    <row r="504" spans="1:11" s="128" customFormat="1" ht="45">
      <c r="A504" s="125"/>
      <c r="B504" s="45"/>
      <c r="C504" s="45"/>
      <c r="D504" s="45"/>
      <c r="E504" s="91"/>
      <c r="F504" s="66" t="s">
        <v>495</v>
      </c>
      <c r="G504" s="53">
        <v>2021</v>
      </c>
      <c r="H504" s="49">
        <v>14754184</v>
      </c>
      <c r="I504" s="52">
        <v>0</v>
      </c>
      <c r="J504" s="65">
        <v>10000</v>
      </c>
      <c r="K504" s="50">
        <v>100</v>
      </c>
    </row>
    <row r="505" spans="1:11" s="131" customFormat="1" ht="15">
      <c r="A505" s="129"/>
      <c r="B505" s="87"/>
      <c r="C505" s="87"/>
      <c r="D505" s="87"/>
      <c r="E505" s="88"/>
      <c r="F505" s="132" t="s">
        <v>250</v>
      </c>
      <c r="G505" s="84"/>
      <c r="H505" s="85"/>
      <c r="I505" s="86"/>
      <c r="J505" s="89"/>
      <c r="K505" s="90"/>
    </row>
    <row r="506" spans="1:11" s="128" customFormat="1" ht="30">
      <c r="A506" s="125"/>
      <c r="B506" s="45"/>
      <c r="C506" s="45"/>
      <c r="D506" s="45"/>
      <c r="E506" s="91"/>
      <c r="F506" s="66" t="s">
        <v>251</v>
      </c>
      <c r="G506" s="53" t="s">
        <v>742</v>
      </c>
      <c r="H506" s="49">
        <v>6121715</v>
      </c>
      <c r="I506" s="52">
        <v>0</v>
      </c>
      <c r="J506" s="65">
        <v>20000</v>
      </c>
      <c r="K506" s="50">
        <v>0</v>
      </c>
    </row>
    <row r="507" spans="1:11" s="128" customFormat="1" ht="15">
      <c r="A507" s="125"/>
      <c r="B507" s="45"/>
      <c r="C507" s="45"/>
      <c r="D507" s="45"/>
      <c r="E507" s="91"/>
      <c r="F507" s="66" t="s">
        <v>442</v>
      </c>
      <c r="G507" s="53"/>
      <c r="H507" s="49"/>
      <c r="I507" s="52"/>
      <c r="J507" s="65">
        <v>10000</v>
      </c>
      <c r="K507" s="50"/>
    </row>
    <row r="508" spans="1:11" s="128" customFormat="1" ht="30">
      <c r="A508" s="125"/>
      <c r="B508" s="45"/>
      <c r="C508" s="45"/>
      <c r="D508" s="45"/>
      <c r="E508" s="91"/>
      <c r="F508" s="66" t="s">
        <v>252</v>
      </c>
      <c r="G508" s="53" t="s">
        <v>742</v>
      </c>
      <c r="H508" s="49">
        <v>21021212</v>
      </c>
      <c r="I508" s="52">
        <v>0</v>
      </c>
      <c r="J508" s="65">
        <v>20000</v>
      </c>
      <c r="K508" s="50">
        <v>0</v>
      </c>
    </row>
    <row r="509" spans="1:11" s="128" customFormat="1" ht="15">
      <c r="A509" s="125"/>
      <c r="B509" s="45"/>
      <c r="C509" s="45"/>
      <c r="D509" s="45"/>
      <c r="E509" s="91"/>
      <c r="F509" s="66" t="s">
        <v>442</v>
      </c>
      <c r="G509" s="53"/>
      <c r="H509" s="49"/>
      <c r="I509" s="52"/>
      <c r="J509" s="65">
        <v>10000</v>
      </c>
      <c r="K509" s="50"/>
    </row>
    <row r="510" spans="1:11" s="128" customFormat="1" ht="42.75">
      <c r="A510" s="125"/>
      <c r="B510" s="133" t="s">
        <v>345</v>
      </c>
      <c r="C510" s="133" t="s">
        <v>346</v>
      </c>
      <c r="D510" s="133" t="s">
        <v>522</v>
      </c>
      <c r="E510" s="134" t="s">
        <v>347</v>
      </c>
      <c r="F510" s="135"/>
      <c r="G510" s="135"/>
      <c r="H510" s="136"/>
      <c r="I510" s="137"/>
      <c r="J510" s="138">
        <f>J512+J520+J517+J514</f>
        <v>10799900</v>
      </c>
      <c r="K510" s="50"/>
    </row>
    <row r="511" spans="1:11" s="128" customFormat="1" ht="15">
      <c r="A511" s="125"/>
      <c r="B511" s="87"/>
      <c r="C511" s="87"/>
      <c r="D511" s="95"/>
      <c r="E511" s="88"/>
      <c r="F511" s="139" t="s">
        <v>833</v>
      </c>
      <c r="G511" s="135"/>
      <c r="H511" s="136"/>
      <c r="I511" s="137"/>
      <c r="J511" s="138"/>
      <c r="K511" s="50"/>
    </row>
    <row r="512" spans="1:11" s="128" customFormat="1" ht="45">
      <c r="A512" s="125"/>
      <c r="B512" s="87"/>
      <c r="C512" s="87"/>
      <c r="D512" s="95"/>
      <c r="E512" s="88"/>
      <c r="F512" s="140" t="s">
        <v>348</v>
      </c>
      <c r="G512" s="141" t="s">
        <v>576</v>
      </c>
      <c r="H512" s="85">
        <v>70298692</v>
      </c>
      <c r="I512" s="86">
        <v>28.118890177928201</v>
      </c>
      <c r="J512" s="89">
        <v>10000000</v>
      </c>
      <c r="K512" s="50">
        <v>42.343905915063111</v>
      </c>
    </row>
    <row r="513" spans="1:12" s="128" customFormat="1" ht="15">
      <c r="A513" s="125"/>
      <c r="B513" s="87"/>
      <c r="C513" s="87"/>
      <c r="D513" s="95"/>
      <c r="E513" s="88"/>
      <c r="F513" s="178" t="s">
        <v>667</v>
      </c>
      <c r="G513" s="84"/>
      <c r="H513" s="85"/>
      <c r="I513" s="86"/>
      <c r="J513" s="89"/>
      <c r="K513" s="50"/>
    </row>
    <row r="514" spans="1:12" s="128" customFormat="1" ht="45">
      <c r="A514" s="125"/>
      <c r="B514" s="87"/>
      <c r="C514" s="87"/>
      <c r="D514" s="95"/>
      <c r="E514" s="88"/>
      <c r="F514" s="83" t="s">
        <v>86</v>
      </c>
      <c r="G514" s="84">
        <v>2021</v>
      </c>
      <c r="H514" s="85">
        <v>50000</v>
      </c>
      <c r="I514" s="86">
        <v>0</v>
      </c>
      <c r="J514" s="89">
        <v>50000</v>
      </c>
      <c r="K514" s="50">
        <v>100</v>
      </c>
    </row>
    <row r="515" spans="1:12" s="128" customFormat="1" ht="15">
      <c r="A515" s="125"/>
      <c r="B515" s="87"/>
      <c r="C515" s="87"/>
      <c r="D515" s="95"/>
      <c r="E515" s="88"/>
      <c r="F515" s="83" t="s">
        <v>442</v>
      </c>
      <c r="G515" s="84"/>
      <c r="H515" s="85"/>
      <c r="I515" s="86"/>
      <c r="J515" s="89">
        <v>50000</v>
      </c>
      <c r="K515" s="50"/>
    </row>
    <row r="516" spans="1:12" s="128" customFormat="1" ht="15">
      <c r="A516" s="125"/>
      <c r="B516" s="87"/>
      <c r="C516" s="87"/>
      <c r="D516" s="95"/>
      <c r="E516" s="88"/>
      <c r="F516" s="115" t="s">
        <v>170</v>
      </c>
      <c r="G516" s="53"/>
      <c r="H516" s="49"/>
      <c r="I516" s="86"/>
      <c r="J516" s="89"/>
      <c r="K516" s="50"/>
    </row>
    <row r="517" spans="1:12" s="128" customFormat="1" ht="45">
      <c r="A517" s="125"/>
      <c r="B517" s="87"/>
      <c r="C517" s="87"/>
      <c r="D517" s="95"/>
      <c r="E517" s="88"/>
      <c r="F517" s="64" t="s">
        <v>85</v>
      </c>
      <c r="G517" s="53" t="s">
        <v>742</v>
      </c>
      <c r="H517" s="49">
        <v>49900</v>
      </c>
      <c r="I517" s="86"/>
      <c r="J517" s="89">
        <v>49900</v>
      </c>
      <c r="K517" s="50">
        <v>100</v>
      </c>
    </row>
    <row r="518" spans="1:12" s="128" customFormat="1" ht="15">
      <c r="A518" s="125"/>
      <c r="B518" s="87"/>
      <c r="C518" s="87"/>
      <c r="D518" s="95"/>
      <c r="E518" s="88"/>
      <c r="F518" s="64" t="s">
        <v>442</v>
      </c>
      <c r="G518" s="53"/>
      <c r="H518" s="49"/>
      <c r="I518" s="86"/>
      <c r="J518" s="89">
        <v>49900</v>
      </c>
      <c r="K518" s="50"/>
    </row>
    <row r="519" spans="1:12" s="128" customFormat="1" ht="15">
      <c r="A519" s="125"/>
      <c r="B519" s="45"/>
      <c r="C519" s="45"/>
      <c r="D519" s="45"/>
      <c r="E519" s="46"/>
      <c r="F519" s="115" t="s">
        <v>418</v>
      </c>
      <c r="G519" s="53"/>
      <c r="H519" s="49"/>
      <c r="I519" s="52"/>
      <c r="J519" s="89"/>
      <c r="K519" s="50"/>
    </row>
    <row r="520" spans="1:12" s="128" customFormat="1" ht="60">
      <c r="A520" s="125"/>
      <c r="B520" s="45"/>
      <c r="C520" s="45"/>
      <c r="D520" s="45"/>
      <c r="E520" s="46"/>
      <c r="F520" s="64" t="s">
        <v>419</v>
      </c>
      <c r="G520" s="53">
        <v>2021</v>
      </c>
      <c r="H520" s="49">
        <v>700000</v>
      </c>
      <c r="I520" s="52">
        <v>0</v>
      </c>
      <c r="J520" s="89">
        <v>700000</v>
      </c>
      <c r="K520" s="50">
        <v>100</v>
      </c>
    </row>
    <row r="521" spans="1:12" s="128" customFormat="1" ht="15">
      <c r="A521" s="125"/>
      <c r="B521" s="45"/>
      <c r="C521" s="45"/>
      <c r="D521" s="45"/>
      <c r="E521" s="46"/>
      <c r="F521" s="64" t="s">
        <v>442</v>
      </c>
      <c r="G521" s="53"/>
      <c r="H521" s="49">
        <v>0</v>
      </c>
      <c r="I521" s="52"/>
      <c r="J521" s="89">
        <v>700000</v>
      </c>
      <c r="K521" s="50"/>
    </row>
    <row r="522" spans="1:12" s="128" customFormat="1" ht="15">
      <c r="A522" s="125"/>
      <c r="B522" s="133" t="s">
        <v>815</v>
      </c>
      <c r="C522" s="133" t="s">
        <v>816</v>
      </c>
      <c r="D522" s="133" t="s">
        <v>817</v>
      </c>
      <c r="E522" s="134" t="s">
        <v>818</v>
      </c>
      <c r="F522" s="135"/>
      <c r="G522" s="135"/>
      <c r="H522" s="136"/>
      <c r="I522" s="137"/>
      <c r="J522" s="138">
        <v>405200</v>
      </c>
      <c r="K522" s="50"/>
    </row>
    <row r="523" spans="1:12" s="128" customFormat="1" ht="15">
      <c r="A523" s="125"/>
      <c r="B523" s="87"/>
      <c r="C523" s="87"/>
      <c r="D523" s="95"/>
      <c r="E523" s="88"/>
      <c r="F523" s="139" t="s">
        <v>580</v>
      </c>
      <c r="G523" s="135"/>
      <c r="H523" s="136"/>
      <c r="I523" s="137"/>
      <c r="J523" s="138"/>
      <c r="K523" s="50"/>
    </row>
    <row r="524" spans="1:12" s="128" customFormat="1" ht="45">
      <c r="A524" s="125"/>
      <c r="B524" s="87"/>
      <c r="C524" s="87"/>
      <c r="D524" s="95"/>
      <c r="E524" s="88"/>
      <c r="F524" s="140" t="s">
        <v>819</v>
      </c>
      <c r="G524" s="141" t="s">
        <v>572</v>
      </c>
      <c r="H524" s="85">
        <v>8748526</v>
      </c>
      <c r="I524" s="86">
        <f>(H524-N524)/H524*100</f>
        <v>100</v>
      </c>
      <c r="J524" s="89">
        <v>405200</v>
      </c>
      <c r="K524" s="50">
        <v>100.00002286099397</v>
      </c>
    </row>
    <row r="525" spans="1:12" s="173" customFormat="1" ht="38.25" customHeight="1">
      <c r="A525" s="103"/>
      <c r="B525" s="43" t="s">
        <v>534</v>
      </c>
      <c r="C525" s="56"/>
      <c r="D525" s="43"/>
      <c r="E525" s="43" t="s">
        <v>539</v>
      </c>
      <c r="F525" s="54"/>
      <c r="G525" s="55"/>
      <c r="H525" s="55"/>
      <c r="I525" s="55"/>
      <c r="J525" s="61">
        <f>J526</f>
        <v>2881716539.3199997</v>
      </c>
      <c r="K525" s="47"/>
      <c r="L525" s="61"/>
    </row>
    <row r="526" spans="1:12" s="113" customFormat="1" ht="38.25" customHeight="1">
      <c r="A526" s="103"/>
      <c r="B526" s="43" t="s">
        <v>535</v>
      </c>
      <c r="C526" s="44"/>
      <c r="D526" s="44"/>
      <c r="E526" s="43" t="s">
        <v>539</v>
      </c>
      <c r="F526" s="54"/>
      <c r="G526" s="55"/>
      <c r="H526" s="55"/>
      <c r="I526" s="55"/>
      <c r="J526" s="61">
        <f>J556+J820+J527+J534+J803+J932+J949+J548</f>
        <v>2881716539.3199997</v>
      </c>
      <c r="K526" s="47"/>
      <c r="L526" s="61"/>
    </row>
    <row r="527" spans="1:12" s="113" customFormat="1" ht="14.25">
      <c r="A527" s="103"/>
      <c r="B527" s="44" t="s">
        <v>587</v>
      </c>
      <c r="C527" s="44" t="s">
        <v>588</v>
      </c>
      <c r="D527" s="44"/>
      <c r="E527" s="92" t="s">
        <v>589</v>
      </c>
      <c r="F527" s="51"/>
      <c r="G527" s="81"/>
      <c r="H527" s="81"/>
      <c r="I527" s="81"/>
      <c r="J527" s="63">
        <f>J528+J531</f>
        <v>199000000</v>
      </c>
      <c r="K527" s="47"/>
    </row>
    <row r="528" spans="1:12" s="113" customFormat="1" ht="60">
      <c r="A528" s="103"/>
      <c r="B528" s="45" t="s">
        <v>590</v>
      </c>
      <c r="C528" s="45" t="s">
        <v>591</v>
      </c>
      <c r="D528" s="75" t="s">
        <v>592</v>
      </c>
      <c r="E528" s="46" t="s">
        <v>593</v>
      </c>
      <c r="F528" s="142"/>
      <c r="G528" s="93"/>
      <c r="H528" s="93"/>
      <c r="I528" s="93"/>
      <c r="J528" s="65">
        <f>J530</f>
        <v>150000000</v>
      </c>
      <c r="K528" s="47"/>
    </row>
    <row r="529" spans="1:12" s="113" customFormat="1" ht="15">
      <c r="A529" s="103"/>
      <c r="B529" s="45"/>
      <c r="C529" s="45"/>
      <c r="D529" s="75"/>
      <c r="E529" s="46"/>
      <c r="F529" s="51" t="s">
        <v>578</v>
      </c>
      <c r="G529" s="93"/>
      <c r="H529" s="93"/>
      <c r="I529" s="93"/>
      <c r="J529" s="65"/>
      <c r="K529" s="47"/>
    </row>
    <row r="530" spans="1:12" s="113" customFormat="1" ht="60">
      <c r="A530" s="103"/>
      <c r="B530" s="45"/>
      <c r="C530" s="45"/>
      <c r="D530" s="45"/>
      <c r="E530" s="46"/>
      <c r="F530" s="88" t="s">
        <v>696</v>
      </c>
      <c r="G530" s="49" t="s">
        <v>740</v>
      </c>
      <c r="H530" s="49">
        <v>865244059</v>
      </c>
      <c r="I530" s="52">
        <v>0.7458613477749404</v>
      </c>
      <c r="J530" s="65">
        <v>150000000</v>
      </c>
      <c r="K530" s="50">
        <v>79.451537268515366</v>
      </c>
      <c r="L530" s="143"/>
    </row>
    <row r="531" spans="1:12" s="146" customFormat="1" ht="15">
      <c r="A531" s="144"/>
      <c r="B531" s="87" t="s">
        <v>431</v>
      </c>
      <c r="C531" s="87" t="s">
        <v>432</v>
      </c>
      <c r="D531" s="95" t="s">
        <v>592</v>
      </c>
      <c r="E531" s="88" t="s">
        <v>433</v>
      </c>
      <c r="F531" s="145"/>
      <c r="G531" s="85"/>
      <c r="H531" s="85"/>
      <c r="I531" s="86"/>
      <c r="J531" s="89">
        <f>J533</f>
        <v>49000000</v>
      </c>
      <c r="K531" s="90"/>
    </row>
    <row r="532" spans="1:12" s="146" customFormat="1" ht="15">
      <c r="A532" s="144"/>
      <c r="B532" s="87"/>
      <c r="C532" s="87"/>
      <c r="D532" s="95"/>
      <c r="E532" s="88"/>
      <c r="F532" s="147" t="s">
        <v>578</v>
      </c>
      <c r="G532" s="85"/>
      <c r="H532" s="85"/>
      <c r="I532" s="86"/>
      <c r="J532" s="89"/>
      <c r="K532" s="90"/>
    </row>
    <row r="533" spans="1:12" s="146" customFormat="1" ht="60">
      <c r="A533" s="144"/>
      <c r="B533" s="87"/>
      <c r="C533" s="87"/>
      <c r="D533" s="87"/>
      <c r="E533" s="88"/>
      <c r="F533" s="88" t="s">
        <v>434</v>
      </c>
      <c r="G533" s="85" t="s">
        <v>740</v>
      </c>
      <c r="H533" s="85">
        <v>865244059</v>
      </c>
      <c r="I533" s="86">
        <v>0.7458613477749404</v>
      </c>
      <c r="J533" s="89">
        <v>49000000</v>
      </c>
      <c r="K533" s="90">
        <v>79.451537268515366</v>
      </c>
      <c r="L533" s="143"/>
    </row>
    <row r="534" spans="1:12" s="146" customFormat="1" ht="28.5">
      <c r="A534" s="144"/>
      <c r="B534" s="133" t="s">
        <v>648</v>
      </c>
      <c r="C534" s="133" t="s">
        <v>649</v>
      </c>
      <c r="D534" s="133"/>
      <c r="E534" s="134" t="s">
        <v>650</v>
      </c>
      <c r="F534" s="147"/>
      <c r="G534" s="163"/>
      <c r="H534" s="136"/>
      <c r="I534" s="136"/>
      <c r="J534" s="138">
        <f>J535</f>
        <v>54702836.43</v>
      </c>
      <c r="K534" s="90"/>
    </row>
    <row r="535" spans="1:12" s="146" customFormat="1" ht="75">
      <c r="A535" s="144"/>
      <c r="B535" s="87" t="s">
        <v>651</v>
      </c>
      <c r="C535" s="87" t="s">
        <v>652</v>
      </c>
      <c r="D535" s="95" t="s">
        <v>653</v>
      </c>
      <c r="E535" s="88" t="s">
        <v>654</v>
      </c>
      <c r="F535" s="145"/>
      <c r="G535" s="164"/>
      <c r="H535" s="165"/>
      <c r="I535" s="165"/>
      <c r="J535" s="89">
        <f>J537+J541+J539+J543+J545+J547</f>
        <v>54702836.43</v>
      </c>
      <c r="K535" s="90"/>
    </row>
    <row r="536" spans="1:12" s="113" customFormat="1" ht="15">
      <c r="A536" s="103"/>
      <c r="B536" s="148"/>
      <c r="C536" s="148"/>
      <c r="D536" s="149"/>
      <c r="E536" s="150"/>
      <c r="F536" s="51" t="s">
        <v>581</v>
      </c>
      <c r="G536" s="151"/>
      <c r="H536" s="152"/>
      <c r="I536" s="57"/>
      <c r="J536" s="153"/>
      <c r="K536" s="50"/>
    </row>
    <row r="537" spans="1:12" s="113" customFormat="1" ht="45">
      <c r="A537" s="103"/>
      <c r="B537" s="148"/>
      <c r="C537" s="148"/>
      <c r="D537" s="149"/>
      <c r="E537" s="150"/>
      <c r="F537" s="46" t="s">
        <v>655</v>
      </c>
      <c r="G537" s="53" t="s">
        <v>604</v>
      </c>
      <c r="H537" s="49">
        <v>13898909</v>
      </c>
      <c r="I537" s="52">
        <v>90.020119996468793</v>
      </c>
      <c r="J537" s="65">
        <v>300000</v>
      </c>
      <c r="K537" s="50">
        <v>100</v>
      </c>
    </row>
    <row r="538" spans="1:12" s="113" customFormat="1" ht="15">
      <c r="A538" s="103"/>
      <c r="B538" s="148"/>
      <c r="C538" s="148"/>
      <c r="D538" s="149"/>
      <c r="E538" s="150"/>
      <c r="F538" s="51" t="s">
        <v>578</v>
      </c>
      <c r="G538" s="151"/>
      <c r="H538" s="152"/>
      <c r="I538" s="57"/>
      <c r="J538" s="65"/>
      <c r="K538" s="50"/>
    </row>
    <row r="539" spans="1:12" s="113" customFormat="1" ht="45">
      <c r="A539" s="103"/>
      <c r="B539" s="148"/>
      <c r="C539" s="148"/>
      <c r="D539" s="149"/>
      <c r="E539" s="150"/>
      <c r="F539" s="46" t="s">
        <v>496</v>
      </c>
      <c r="G539" s="53" t="s">
        <v>742</v>
      </c>
      <c r="H539" s="49">
        <v>16668468</v>
      </c>
      <c r="I539" s="52">
        <v>0</v>
      </c>
      <c r="J539" s="65">
        <v>14791141.43</v>
      </c>
      <c r="K539" s="50">
        <v>88.737257857170789</v>
      </c>
    </row>
    <row r="540" spans="1:12" s="113" customFormat="1" ht="15">
      <c r="A540" s="103"/>
      <c r="B540" s="148"/>
      <c r="C540" s="148"/>
      <c r="D540" s="149"/>
      <c r="E540" s="150"/>
      <c r="F540" s="51" t="s">
        <v>596</v>
      </c>
      <c r="G540" s="53"/>
      <c r="H540" s="49"/>
      <c r="I540" s="52"/>
      <c r="J540" s="65"/>
      <c r="K540" s="50"/>
    </row>
    <row r="541" spans="1:12" s="113" customFormat="1" ht="45">
      <c r="A541" s="103"/>
      <c r="B541" s="148"/>
      <c r="C541" s="148"/>
      <c r="D541" s="149"/>
      <c r="E541" s="150"/>
      <c r="F541" s="46" t="s">
        <v>363</v>
      </c>
      <c r="G541" s="53" t="s">
        <v>572</v>
      </c>
      <c r="H541" s="49">
        <v>20952375</v>
      </c>
      <c r="I541" s="52">
        <v>83.450105298325369</v>
      </c>
      <c r="J541" s="65">
        <v>3028546</v>
      </c>
      <c r="K541" s="50">
        <v>100</v>
      </c>
    </row>
    <row r="542" spans="1:12" s="113" customFormat="1" ht="15">
      <c r="A542" s="103"/>
      <c r="B542" s="148"/>
      <c r="C542" s="148"/>
      <c r="D542" s="149"/>
      <c r="E542" s="150"/>
      <c r="F542" s="51" t="s">
        <v>497</v>
      </c>
      <c r="G542" s="53"/>
      <c r="H542" s="49"/>
      <c r="I542" s="52"/>
      <c r="J542" s="65"/>
      <c r="K542" s="50"/>
    </row>
    <row r="543" spans="1:12" s="113" customFormat="1" ht="30">
      <c r="A543" s="103"/>
      <c r="B543" s="148"/>
      <c r="C543" s="148"/>
      <c r="D543" s="149"/>
      <c r="E543" s="150"/>
      <c r="F543" s="46" t="s">
        <v>364</v>
      </c>
      <c r="G543" s="53" t="s">
        <v>740</v>
      </c>
      <c r="H543" s="49">
        <v>13613568</v>
      </c>
      <c r="I543" s="52">
        <v>4.1672102420173758</v>
      </c>
      <c r="J543" s="65">
        <v>11483720</v>
      </c>
      <c r="K543" s="50">
        <v>88.522171410169619</v>
      </c>
    </row>
    <row r="544" spans="1:12" s="113" customFormat="1" ht="15">
      <c r="A544" s="103"/>
      <c r="B544" s="148"/>
      <c r="C544" s="148"/>
      <c r="D544" s="149"/>
      <c r="E544" s="150"/>
      <c r="F544" s="51" t="s">
        <v>683</v>
      </c>
      <c r="G544" s="53"/>
      <c r="H544" s="49"/>
      <c r="I544" s="52"/>
      <c r="J544" s="65"/>
      <c r="K544" s="50"/>
    </row>
    <row r="545" spans="1:12" s="113" customFormat="1" ht="45">
      <c r="A545" s="103"/>
      <c r="B545" s="148"/>
      <c r="C545" s="148"/>
      <c r="D545" s="149"/>
      <c r="E545" s="150"/>
      <c r="F545" s="46" t="s">
        <v>365</v>
      </c>
      <c r="G545" s="53" t="s">
        <v>740</v>
      </c>
      <c r="H545" s="49">
        <v>14612553</v>
      </c>
      <c r="I545" s="52">
        <v>3.9904457489392851</v>
      </c>
      <c r="J545" s="65">
        <v>12228495</v>
      </c>
      <c r="K545" s="50">
        <v>87.67530903053013</v>
      </c>
    </row>
    <row r="546" spans="1:12" s="113" customFormat="1" ht="15">
      <c r="A546" s="103"/>
      <c r="B546" s="148"/>
      <c r="C546" s="148"/>
      <c r="D546" s="149"/>
      <c r="E546" s="150"/>
      <c r="F546" s="51" t="s">
        <v>142</v>
      </c>
      <c r="G546" s="53"/>
      <c r="H546" s="49"/>
      <c r="I546" s="52"/>
      <c r="J546" s="65"/>
      <c r="K546" s="50"/>
    </row>
    <row r="547" spans="1:12" s="113" customFormat="1" ht="30">
      <c r="A547" s="103"/>
      <c r="B547" s="148"/>
      <c r="C547" s="148"/>
      <c r="D547" s="149"/>
      <c r="E547" s="150"/>
      <c r="F547" s="46" t="s">
        <v>145</v>
      </c>
      <c r="G547" s="53" t="s">
        <v>391</v>
      </c>
      <c r="H547" s="49">
        <v>15653132</v>
      </c>
      <c r="I547" s="52">
        <v>0.11186898570841924</v>
      </c>
      <c r="J547" s="65">
        <v>12870934</v>
      </c>
      <c r="K547" s="50">
        <v>82.337803067143369</v>
      </c>
    </row>
    <row r="548" spans="1:12" s="113" customFormat="1" ht="30">
      <c r="A548" s="103"/>
      <c r="B548" s="45" t="s">
        <v>498</v>
      </c>
      <c r="C548" s="45" t="s">
        <v>621</v>
      </c>
      <c r="D548" s="75" t="s">
        <v>524</v>
      </c>
      <c r="E548" s="46" t="s">
        <v>622</v>
      </c>
      <c r="F548" s="142"/>
      <c r="G548" s="93"/>
      <c r="H548" s="93"/>
      <c r="I548" s="93"/>
      <c r="J548" s="65">
        <f>J550+J555+J551+J552+J553</f>
        <v>26160000</v>
      </c>
      <c r="K548" s="94"/>
      <c r="L548" s="103"/>
    </row>
    <row r="549" spans="1:12" s="113" customFormat="1" ht="15">
      <c r="A549" s="103"/>
      <c r="B549" s="45"/>
      <c r="C549" s="45"/>
      <c r="D549" s="75"/>
      <c r="E549" s="46"/>
      <c r="F549" s="51" t="s">
        <v>580</v>
      </c>
      <c r="G549" s="167"/>
      <c r="H549" s="93"/>
      <c r="I549" s="93"/>
      <c r="J549" s="65"/>
      <c r="K549" s="94"/>
      <c r="L549" s="103"/>
    </row>
    <row r="550" spans="1:12" s="113" customFormat="1" ht="30">
      <c r="A550" s="103"/>
      <c r="B550" s="45"/>
      <c r="C550" s="45"/>
      <c r="D550" s="75"/>
      <c r="E550" s="46"/>
      <c r="F550" s="46" t="s">
        <v>499</v>
      </c>
      <c r="G550" s="53" t="s">
        <v>742</v>
      </c>
      <c r="H550" s="49">
        <v>100000</v>
      </c>
      <c r="I550" s="52">
        <v>0</v>
      </c>
      <c r="J550" s="65">
        <v>10000</v>
      </c>
      <c r="K550" s="50">
        <v>10</v>
      </c>
      <c r="L550" s="103"/>
    </row>
    <row r="551" spans="1:12" s="113" customFormat="1" ht="53.25" customHeight="1">
      <c r="A551" s="103"/>
      <c r="B551" s="148"/>
      <c r="C551" s="148"/>
      <c r="D551" s="149"/>
      <c r="E551" s="150"/>
      <c r="F551" s="46" t="s">
        <v>186</v>
      </c>
      <c r="G551" s="53" t="s">
        <v>730</v>
      </c>
      <c r="H551" s="49">
        <v>1050000</v>
      </c>
      <c r="I551" s="52">
        <v>0</v>
      </c>
      <c r="J551" s="65">
        <v>1050000</v>
      </c>
      <c r="K551" s="50">
        <v>100</v>
      </c>
      <c r="L551" s="103"/>
    </row>
    <row r="552" spans="1:12" s="113" customFormat="1" ht="36.75" customHeight="1">
      <c r="A552" s="103"/>
      <c r="B552" s="148"/>
      <c r="C552" s="148"/>
      <c r="D552" s="149"/>
      <c r="E552" s="150"/>
      <c r="F552" s="46" t="s">
        <v>208</v>
      </c>
      <c r="G552" s="53">
        <v>2021</v>
      </c>
      <c r="H552" s="49">
        <v>11542628</v>
      </c>
      <c r="I552" s="52">
        <v>0</v>
      </c>
      <c r="J552" s="65">
        <v>11542628</v>
      </c>
      <c r="K552" s="50">
        <v>100</v>
      </c>
      <c r="L552" s="103"/>
    </row>
    <row r="553" spans="1:12" s="113" customFormat="1" ht="36.75" customHeight="1">
      <c r="A553" s="103"/>
      <c r="B553" s="148"/>
      <c r="C553" s="148"/>
      <c r="D553" s="149"/>
      <c r="E553" s="150"/>
      <c r="F553" s="46" t="s">
        <v>209</v>
      </c>
      <c r="G553" s="53">
        <v>2021</v>
      </c>
      <c r="H553" s="49">
        <v>12457372</v>
      </c>
      <c r="I553" s="52">
        <v>0</v>
      </c>
      <c r="J553" s="65">
        <v>12457372</v>
      </c>
      <c r="K553" s="50">
        <v>100</v>
      </c>
      <c r="L553" s="103"/>
    </row>
    <row r="554" spans="1:12" s="113" customFormat="1" ht="15">
      <c r="A554" s="103"/>
      <c r="B554" s="45"/>
      <c r="C554" s="45"/>
      <c r="D554" s="75"/>
      <c r="E554" s="46"/>
      <c r="F554" s="51" t="s">
        <v>578</v>
      </c>
      <c r="G554" s="167"/>
      <c r="H554" s="93"/>
      <c r="I554" s="93"/>
      <c r="J554" s="65"/>
      <c r="K554" s="94"/>
      <c r="L554" s="103"/>
    </row>
    <row r="555" spans="1:12" s="113" customFormat="1" ht="60">
      <c r="A555" s="103"/>
      <c r="B555" s="148"/>
      <c r="C555" s="148"/>
      <c r="D555" s="149"/>
      <c r="E555" s="150"/>
      <c r="F555" s="46" t="s">
        <v>500</v>
      </c>
      <c r="G555" s="53" t="s">
        <v>742</v>
      </c>
      <c r="H555" s="49">
        <v>1100000</v>
      </c>
      <c r="I555" s="52">
        <v>0</v>
      </c>
      <c r="J555" s="65">
        <v>1100000</v>
      </c>
      <c r="K555" s="50">
        <v>100</v>
      </c>
      <c r="L555" s="103"/>
    </row>
    <row r="556" spans="1:12" s="126" customFormat="1" ht="45.75" customHeight="1">
      <c r="A556" s="125"/>
      <c r="B556" s="44" t="s">
        <v>566</v>
      </c>
      <c r="C556" s="44" t="s">
        <v>567</v>
      </c>
      <c r="D556" s="44"/>
      <c r="E556" s="92" t="s">
        <v>568</v>
      </c>
      <c r="F556" s="51"/>
      <c r="G556" s="81"/>
      <c r="H556" s="81"/>
      <c r="I556" s="81"/>
      <c r="J556" s="63">
        <f>J557+J693+J745+J748+J753</f>
        <v>746979391</v>
      </c>
      <c r="K556" s="78"/>
      <c r="L556" s="65"/>
    </row>
    <row r="557" spans="1:12" s="124" customFormat="1" ht="24" customHeight="1">
      <c r="A557" s="123"/>
      <c r="B557" s="45" t="s">
        <v>528</v>
      </c>
      <c r="C557" s="45" t="s">
        <v>529</v>
      </c>
      <c r="D557" s="75" t="s">
        <v>524</v>
      </c>
      <c r="E557" s="46" t="s">
        <v>530</v>
      </c>
      <c r="F557" s="142"/>
      <c r="G557" s="93"/>
      <c r="H557" s="93"/>
      <c r="I557" s="93"/>
      <c r="J557" s="65">
        <f>J637+J644+J646+J651+J653+J657+J663+J667+J668+J670+J675+J677+J680+J687+J690+J665+J559+J561+J571+J619+J621+J631+J638+J640+J641+J642+J645+J649+J655+J658+J660+J661+J673+J678+J681+J685+J688+J692+J562+J563+J574+J560+J564+J565+J575+J578+J672+J572+J576+J577+J579+J580+J581+J582+J623+J625+J627+J628+J632+J633+J635+J618+J566+J567+J568+J569+J647+J683+J583+J584+J585+J586+J587+J588+J589+J590+J591+J592+J593+J594+J595+J596+J597+J598+J599+J600+J601+J602+J603+J604+J605+J606+J607+J608+J609+J610+J611+J612+J613+J614+J615+J616+J624+J626+J629</f>
        <v>450404966</v>
      </c>
      <c r="K557" s="94"/>
      <c r="L557" s="65"/>
    </row>
    <row r="558" spans="1:12" s="124" customFormat="1" ht="15">
      <c r="A558" s="123"/>
      <c r="B558" s="45"/>
      <c r="C558" s="45"/>
      <c r="D558" s="75"/>
      <c r="E558" s="46"/>
      <c r="F558" s="51" t="s">
        <v>580</v>
      </c>
      <c r="G558" s="167"/>
      <c r="H558" s="93"/>
      <c r="I558" s="93"/>
      <c r="J558" s="65"/>
      <c r="K558" s="94"/>
    </row>
    <row r="559" spans="1:12" s="124" customFormat="1" ht="60">
      <c r="A559" s="123"/>
      <c r="B559" s="45"/>
      <c r="C559" s="45"/>
      <c r="D559" s="75"/>
      <c r="E559" s="46"/>
      <c r="F559" s="46" t="s">
        <v>820</v>
      </c>
      <c r="G559" s="53" t="s">
        <v>572</v>
      </c>
      <c r="H559" s="49">
        <v>27839895</v>
      </c>
      <c r="I559" s="52">
        <v>35.652031015203185</v>
      </c>
      <c r="J559" s="65">
        <v>17694488</v>
      </c>
      <c r="K559" s="50">
        <v>100</v>
      </c>
    </row>
    <row r="560" spans="1:12" s="155" customFormat="1" ht="60">
      <c r="A560" s="154"/>
      <c r="B560" s="87"/>
      <c r="C560" s="87"/>
      <c r="D560" s="95"/>
      <c r="E560" s="88"/>
      <c r="F560" s="88" t="s">
        <v>397</v>
      </c>
      <c r="G560" s="84" t="s">
        <v>441</v>
      </c>
      <c r="H560" s="85">
        <v>21805683</v>
      </c>
      <c r="I560" s="86">
        <v>2.5215307404037746</v>
      </c>
      <c r="J560" s="89">
        <v>2891352</v>
      </c>
      <c r="K560" s="90">
        <v>15.78115668287024</v>
      </c>
    </row>
    <row r="561" spans="1:11" s="124" customFormat="1" ht="30">
      <c r="A561" s="123"/>
      <c r="B561" s="45"/>
      <c r="C561" s="45"/>
      <c r="D561" s="75"/>
      <c r="E561" s="46"/>
      <c r="F561" s="46" t="s">
        <v>204</v>
      </c>
      <c r="G561" s="53" t="s">
        <v>604</v>
      </c>
      <c r="H561" s="49">
        <v>52651044</v>
      </c>
      <c r="I561" s="52">
        <v>1.3816098309465621</v>
      </c>
      <c r="J561" s="65">
        <v>46367345</v>
      </c>
      <c r="K561" s="50">
        <v>89.446995580942328</v>
      </c>
    </row>
    <row r="562" spans="1:11" s="124" customFormat="1" ht="82.5" customHeight="1">
      <c r="A562" s="123"/>
      <c r="B562" s="45"/>
      <c r="C562" s="45"/>
      <c r="D562" s="75"/>
      <c r="E562" s="46"/>
      <c r="F562" s="46" t="s">
        <v>664</v>
      </c>
      <c r="G562" s="49" t="s">
        <v>604</v>
      </c>
      <c r="H562" s="49">
        <v>148412549</v>
      </c>
      <c r="I562" s="52">
        <v>70.822563077196392</v>
      </c>
      <c r="J562" s="65">
        <v>39753834</v>
      </c>
      <c r="K562" s="50">
        <v>100</v>
      </c>
    </row>
    <row r="563" spans="1:11" s="124" customFormat="1" ht="60">
      <c r="A563" s="123"/>
      <c r="B563" s="45"/>
      <c r="C563" s="45"/>
      <c r="D563" s="75"/>
      <c r="E563" s="46"/>
      <c r="F563" s="46" t="s">
        <v>366</v>
      </c>
      <c r="G563" s="49" t="s">
        <v>730</v>
      </c>
      <c r="H563" s="49">
        <v>51110220</v>
      </c>
      <c r="I563" s="52">
        <v>0</v>
      </c>
      <c r="J563" s="65">
        <v>8500000</v>
      </c>
      <c r="K563" s="50">
        <v>40.109394950755444</v>
      </c>
    </row>
    <row r="564" spans="1:11" s="124" customFormat="1" ht="60">
      <c r="A564" s="123"/>
      <c r="B564" s="45"/>
      <c r="C564" s="45"/>
      <c r="D564" s="75"/>
      <c r="E564" s="46"/>
      <c r="F564" s="46" t="s">
        <v>446</v>
      </c>
      <c r="G564" s="49" t="s">
        <v>730</v>
      </c>
      <c r="H564" s="49">
        <v>13247916</v>
      </c>
      <c r="I564" s="52">
        <v>0</v>
      </c>
      <c r="J564" s="65">
        <v>3700000</v>
      </c>
      <c r="K564" s="50">
        <v>27.928921046902772</v>
      </c>
    </row>
    <row r="565" spans="1:11" s="124" customFormat="1" ht="31.5" customHeight="1">
      <c r="A565" s="123"/>
      <c r="B565" s="45"/>
      <c r="C565" s="45"/>
      <c r="D565" s="75"/>
      <c r="E565" s="46"/>
      <c r="F565" s="46" t="s">
        <v>447</v>
      </c>
      <c r="G565" s="49" t="s">
        <v>730</v>
      </c>
      <c r="H565" s="49">
        <v>1000000</v>
      </c>
      <c r="I565" s="52">
        <v>0</v>
      </c>
      <c r="J565" s="65">
        <v>1000000</v>
      </c>
      <c r="K565" s="50">
        <v>100</v>
      </c>
    </row>
    <row r="566" spans="1:11" s="124" customFormat="1" ht="45">
      <c r="A566" s="123"/>
      <c r="B566" s="45"/>
      <c r="C566" s="45"/>
      <c r="D566" s="75"/>
      <c r="E566" s="46"/>
      <c r="F566" s="46" t="s">
        <v>187</v>
      </c>
      <c r="G566" s="53" t="s">
        <v>730</v>
      </c>
      <c r="H566" s="49">
        <v>100000</v>
      </c>
      <c r="I566" s="52">
        <v>0</v>
      </c>
      <c r="J566" s="65">
        <v>100000</v>
      </c>
      <c r="K566" s="50">
        <v>100</v>
      </c>
    </row>
    <row r="567" spans="1:11" s="124" customFormat="1" ht="60">
      <c r="A567" s="123"/>
      <c r="B567" s="45"/>
      <c r="C567" s="45"/>
      <c r="D567" s="75"/>
      <c r="E567" s="46"/>
      <c r="F567" s="46" t="s">
        <v>206</v>
      </c>
      <c r="G567" s="53" t="s">
        <v>730</v>
      </c>
      <c r="H567" s="49">
        <v>100000</v>
      </c>
      <c r="I567" s="52">
        <v>0</v>
      </c>
      <c r="J567" s="65">
        <v>100000</v>
      </c>
      <c r="K567" s="50">
        <v>100</v>
      </c>
    </row>
    <row r="568" spans="1:11" s="124" customFormat="1" ht="50.25" customHeight="1">
      <c r="A568" s="123"/>
      <c r="B568" s="45"/>
      <c r="C568" s="45"/>
      <c r="D568" s="75"/>
      <c r="E568" s="46"/>
      <c r="F568" s="46" t="s">
        <v>188</v>
      </c>
      <c r="G568" s="53" t="s">
        <v>730</v>
      </c>
      <c r="H568" s="49">
        <v>600000</v>
      </c>
      <c r="I568" s="52">
        <v>0</v>
      </c>
      <c r="J568" s="65">
        <v>600000</v>
      </c>
      <c r="K568" s="50">
        <v>100</v>
      </c>
    </row>
    <row r="569" spans="1:11" s="124" customFormat="1" ht="45">
      <c r="A569" s="123"/>
      <c r="B569" s="45"/>
      <c r="C569" s="45"/>
      <c r="D569" s="75"/>
      <c r="E569" s="46"/>
      <c r="F569" s="46" t="s">
        <v>189</v>
      </c>
      <c r="G569" s="53" t="s">
        <v>730</v>
      </c>
      <c r="H569" s="49">
        <v>100000</v>
      </c>
      <c r="I569" s="52">
        <v>0</v>
      </c>
      <c r="J569" s="65">
        <v>100000</v>
      </c>
      <c r="K569" s="50">
        <v>100</v>
      </c>
    </row>
    <row r="570" spans="1:11" s="124" customFormat="1" ht="15">
      <c r="A570" s="123"/>
      <c r="B570" s="45"/>
      <c r="C570" s="45"/>
      <c r="D570" s="75"/>
      <c r="E570" s="46"/>
      <c r="F570" s="51" t="s">
        <v>581</v>
      </c>
      <c r="G570" s="53"/>
      <c r="H570" s="49"/>
      <c r="I570" s="52"/>
      <c r="J570" s="65"/>
      <c r="K570" s="50"/>
    </row>
    <row r="571" spans="1:11" s="124" customFormat="1" ht="45">
      <c r="A571" s="123"/>
      <c r="B571" s="45"/>
      <c r="C571" s="45"/>
      <c r="D571" s="75"/>
      <c r="E571" s="46"/>
      <c r="F571" s="46" t="s">
        <v>420</v>
      </c>
      <c r="G571" s="53" t="s">
        <v>740</v>
      </c>
      <c r="H571" s="49">
        <v>54219578</v>
      </c>
      <c r="I571" s="52">
        <v>32.066540005161976</v>
      </c>
      <c r="J571" s="65">
        <v>1000000</v>
      </c>
      <c r="K571" s="50">
        <v>39.443948955117285</v>
      </c>
    </row>
    <row r="572" spans="1:11" s="124" customFormat="1" ht="45">
      <c r="A572" s="123"/>
      <c r="B572" s="45"/>
      <c r="C572" s="45"/>
      <c r="D572" s="75"/>
      <c r="E572" s="46"/>
      <c r="F572" s="46" t="s">
        <v>448</v>
      </c>
      <c r="G572" s="53" t="s">
        <v>503</v>
      </c>
      <c r="H572" s="49">
        <v>300000</v>
      </c>
      <c r="I572" s="52">
        <v>0</v>
      </c>
      <c r="J572" s="65">
        <v>300000</v>
      </c>
      <c r="K572" s="50">
        <v>100</v>
      </c>
    </row>
    <row r="573" spans="1:11" s="124" customFormat="1" ht="15">
      <c r="A573" s="123"/>
      <c r="B573" s="45"/>
      <c r="C573" s="45"/>
      <c r="D573" s="75"/>
      <c r="E573" s="46"/>
      <c r="F573" s="51" t="s">
        <v>578</v>
      </c>
      <c r="G573" s="53"/>
      <c r="H573" s="49"/>
      <c r="I573" s="52"/>
      <c r="J573" s="65"/>
      <c r="K573" s="50"/>
    </row>
    <row r="574" spans="1:11" s="124" customFormat="1" ht="51" customHeight="1">
      <c r="A574" s="123"/>
      <c r="B574" s="45"/>
      <c r="C574" s="45"/>
      <c r="D574" s="75"/>
      <c r="E574" s="46"/>
      <c r="F574" s="46" t="s">
        <v>443</v>
      </c>
      <c r="G574" s="53" t="s">
        <v>730</v>
      </c>
      <c r="H574" s="49">
        <v>1800000</v>
      </c>
      <c r="I574" s="52">
        <v>0</v>
      </c>
      <c r="J574" s="65">
        <v>1800000</v>
      </c>
      <c r="K574" s="50">
        <v>100</v>
      </c>
    </row>
    <row r="575" spans="1:11" s="124" customFormat="1" ht="60">
      <c r="A575" s="123"/>
      <c r="B575" s="45"/>
      <c r="C575" s="45"/>
      <c r="D575" s="75"/>
      <c r="E575" s="46"/>
      <c r="F575" s="46" t="s">
        <v>449</v>
      </c>
      <c r="G575" s="53" t="s">
        <v>730</v>
      </c>
      <c r="H575" s="49">
        <v>700000</v>
      </c>
      <c r="I575" s="52">
        <v>0</v>
      </c>
      <c r="J575" s="65">
        <v>700000</v>
      </c>
      <c r="K575" s="50">
        <v>100</v>
      </c>
    </row>
    <row r="576" spans="1:11" s="124" customFormat="1" ht="60">
      <c r="A576" s="123"/>
      <c r="B576" s="45"/>
      <c r="C576" s="45"/>
      <c r="D576" s="75"/>
      <c r="E576" s="46"/>
      <c r="F576" s="46" t="s">
        <v>504</v>
      </c>
      <c r="G576" s="53" t="s">
        <v>730</v>
      </c>
      <c r="H576" s="49">
        <v>2100000</v>
      </c>
      <c r="I576" s="52">
        <v>0</v>
      </c>
      <c r="J576" s="65">
        <v>2100000</v>
      </c>
      <c r="K576" s="50">
        <v>100</v>
      </c>
    </row>
    <row r="577" spans="1:11" s="124" customFormat="1" ht="60">
      <c r="A577" s="123"/>
      <c r="B577" s="45"/>
      <c r="C577" s="45"/>
      <c r="D577" s="75"/>
      <c r="E577" s="46"/>
      <c r="F577" s="46" t="s">
        <v>505</v>
      </c>
      <c r="G577" s="53" t="s">
        <v>730</v>
      </c>
      <c r="H577" s="49">
        <v>700000</v>
      </c>
      <c r="I577" s="52">
        <v>0</v>
      </c>
      <c r="J577" s="65">
        <v>700000</v>
      </c>
      <c r="K577" s="50">
        <v>100</v>
      </c>
    </row>
    <row r="578" spans="1:11" s="124" customFormat="1" ht="45">
      <c r="A578" s="123"/>
      <c r="B578" s="45"/>
      <c r="C578" s="45"/>
      <c r="D578" s="75"/>
      <c r="E578" s="46"/>
      <c r="F578" s="46" t="s">
        <v>450</v>
      </c>
      <c r="G578" s="53" t="s">
        <v>155</v>
      </c>
      <c r="H578" s="49">
        <v>100000000</v>
      </c>
      <c r="I578" s="52">
        <v>0</v>
      </c>
      <c r="J578" s="65">
        <v>100000</v>
      </c>
      <c r="K578" s="50">
        <v>15.1</v>
      </c>
    </row>
    <row r="579" spans="1:11" s="124" customFormat="1" ht="30">
      <c r="A579" s="123"/>
      <c r="B579" s="45"/>
      <c r="C579" s="45"/>
      <c r="D579" s="75"/>
      <c r="E579" s="46"/>
      <c r="F579" s="46" t="s">
        <v>506</v>
      </c>
      <c r="G579" s="53" t="s">
        <v>155</v>
      </c>
      <c r="H579" s="49">
        <v>177029870</v>
      </c>
      <c r="I579" s="52">
        <v>0</v>
      </c>
      <c r="J579" s="65">
        <v>200000</v>
      </c>
      <c r="K579" s="50">
        <v>17.059268020701818</v>
      </c>
    </row>
    <row r="580" spans="1:11" s="124" customFormat="1" ht="45">
      <c r="A580" s="123"/>
      <c r="B580" s="45"/>
      <c r="C580" s="45"/>
      <c r="D580" s="75"/>
      <c r="E580" s="46"/>
      <c r="F580" s="46" t="s">
        <v>202</v>
      </c>
      <c r="G580" s="53" t="s">
        <v>742</v>
      </c>
      <c r="H580" s="49">
        <v>16506865</v>
      </c>
      <c r="I580" s="52">
        <v>0</v>
      </c>
      <c r="J580" s="65">
        <v>110000</v>
      </c>
      <c r="K580" s="50">
        <v>0.66638940828558302</v>
      </c>
    </row>
    <row r="581" spans="1:11" s="124" customFormat="1" ht="45">
      <c r="A581" s="123"/>
      <c r="B581" s="45"/>
      <c r="C581" s="45"/>
      <c r="D581" s="75"/>
      <c r="E581" s="46"/>
      <c r="F581" s="46" t="s">
        <v>507</v>
      </c>
      <c r="G581" s="53" t="s">
        <v>155</v>
      </c>
      <c r="H581" s="49">
        <v>152171912</v>
      </c>
      <c r="I581" s="52">
        <v>0</v>
      </c>
      <c r="J581" s="65">
        <v>200000</v>
      </c>
      <c r="K581" s="50">
        <v>19.845975254618605</v>
      </c>
    </row>
    <row r="582" spans="1:11" s="124" customFormat="1" ht="45">
      <c r="A582" s="123"/>
      <c r="B582" s="45"/>
      <c r="C582" s="45"/>
      <c r="D582" s="75"/>
      <c r="E582" s="46"/>
      <c r="F582" s="46" t="s">
        <v>203</v>
      </c>
      <c r="G582" s="53" t="s">
        <v>742</v>
      </c>
      <c r="H582" s="49">
        <v>13488234</v>
      </c>
      <c r="I582" s="52">
        <v>0</v>
      </c>
      <c r="J582" s="65">
        <v>210236</v>
      </c>
      <c r="K582" s="50">
        <v>1.5586621643722967</v>
      </c>
    </row>
    <row r="583" spans="1:11" s="124" customFormat="1" ht="60">
      <c r="A583" s="129"/>
      <c r="B583" s="45"/>
      <c r="C583" s="45"/>
      <c r="D583" s="75"/>
      <c r="E583" s="46"/>
      <c r="F583" s="46" t="s">
        <v>29</v>
      </c>
      <c r="G583" s="53" t="s">
        <v>730</v>
      </c>
      <c r="H583" s="49">
        <v>10000</v>
      </c>
      <c r="I583" s="52">
        <v>0</v>
      </c>
      <c r="J583" s="65">
        <v>10000</v>
      </c>
      <c r="K583" s="50">
        <v>100</v>
      </c>
    </row>
    <row r="584" spans="1:11" s="124" customFormat="1" ht="60">
      <c r="A584" s="129"/>
      <c r="B584" s="45"/>
      <c r="C584" s="45"/>
      <c r="D584" s="75"/>
      <c r="E584" s="46"/>
      <c r="F584" s="46" t="s">
        <v>292</v>
      </c>
      <c r="G584" s="53" t="s">
        <v>730</v>
      </c>
      <c r="H584" s="49">
        <v>10000</v>
      </c>
      <c r="I584" s="52">
        <v>0</v>
      </c>
      <c r="J584" s="65">
        <v>10000</v>
      </c>
      <c r="K584" s="50">
        <v>100</v>
      </c>
    </row>
    <row r="585" spans="1:11" s="124" customFormat="1" ht="60">
      <c r="A585" s="129"/>
      <c r="B585" s="45"/>
      <c r="C585" s="45"/>
      <c r="D585" s="75"/>
      <c r="E585" s="46"/>
      <c r="F585" s="46" t="s">
        <v>293</v>
      </c>
      <c r="G585" s="53" t="s">
        <v>730</v>
      </c>
      <c r="H585" s="49">
        <v>10000</v>
      </c>
      <c r="I585" s="52">
        <v>0</v>
      </c>
      <c r="J585" s="65">
        <v>10000</v>
      </c>
      <c r="K585" s="50">
        <v>100</v>
      </c>
    </row>
    <row r="586" spans="1:11" s="124" customFormat="1" ht="75">
      <c r="A586" s="129"/>
      <c r="B586" s="45"/>
      <c r="C586" s="45"/>
      <c r="D586" s="75"/>
      <c r="E586" s="46"/>
      <c r="F586" s="46" t="s">
        <v>294</v>
      </c>
      <c r="G586" s="53" t="s">
        <v>730</v>
      </c>
      <c r="H586" s="49">
        <v>10000</v>
      </c>
      <c r="I586" s="52">
        <v>0</v>
      </c>
      <c r="J586" s="65">
        <v>10000</v>
      </c>
      <c r="K586" s="50">
        <v>100</v>
      </c>
    </row>
    <row r="587" spans="1:11" s="124" customFormat="1" ht="75">
      <c r="A587" s="129"/>
      <c r="B587" s="45"/>
      <c r="C587" s="45"/>
      <c r="D587" s="75"/>
      <c r="E587" s="46"/>
      <c r="F587" s="46" t="s">
        <v>0</v>
      </c>
      <c r="G587" s="53" t="s">
        <v>730</v>
      </c>
      <c r="H587" s="49">
        <v>10000</v>
      </c>
      <c r="I587" s="52">
        <v>0</v>
      </c>
      <c r="J587" s="65">
        <v>10000</v>
      </c>
      <c r="K587" s="50">
        <v>100</v>
      </c>
    </row>
    <row r="588" spans="1:11" s="124" customFormat="1" ht="67.5" customHeight="1">
      <c r="A588" s="129"/>
      <c r="B588" s="45"/>
      <c r="C588" s="45"/>
      <c r="D588" s="75"/>
      <c r="E588" s="46"/>
      <c r="F588" s="46" t="s">
        <v>1</v>
      </c>
      <c r="G588" s="53" t="s">
        <v>730</v>
      </c>
      <c r="H588" s="49">
        <v>10000</v>
      </c>
      <c r="I588" s="52">
        <v>0</v>
      </c>
      <c r="J588" s="65">
        <v>10000</v>
      </c>
      <c r="K588" s="50">
        <v>100</v>
      </c>
    </row>
    <row r="589" spans="1:11" s="124" customFormat="1" ht="66.75" customHeight="1">
      <c r="A589" s="129"/>
      <c r="B589" s="45"/>
      <c r="C589" s="45"/>
      <c r="D589" s="75"/>
      <c r="E589" s="46"/>
      <c r="F589" s="46" t="s">
        <v>2</v>
      </c>
      <c r="G589" s="53" t="s">
        <v>730</v>
      </c>
      <c r="H589" s="49">
        <v>10000</v>
      </c>
      <c r="I589" s="52">
        <v>0</v>
      </c>
      <c r="J589" s="65">
        <v>10000</v>
      </c>
      <c r="K589" s="50">
        <v>100</v>
      </c>
    </row>
    <row r="590" spans="1:11" s="124" customFormat="1" ht="60">
      <c r="A590" s="129"/>
      <c r="B590" s="45"/>
      <c r="C590" s="45"/>
      <c r="D590" s="75"/>
      <c r="E590" s="46"/>
      <c r="F590" s="46" t="s">
        <v>3</v>
      </c>
      <c r="G590" s="53" t="s">
        <v>730</v>
      </c>
      <c r="H590" s="49">
        <v>10000</v>
      </c>
      <c r="I590" s="52">
        <v>0</v>
      </c>
      <c r="J590" s="65">
        <v>10000</v>
      </c>
      <c r="K590" s="50">
        <v>100</v>
      </c>
    </row>
    <row r="591" spans="1:11" s="124" customFormat="1" ht="60">
      <c r="A591" s="129"/>
      <c r="B591" s="45"/>
      <c r="C591" s="45"/>
      <c r="D591" s="75"/>
      <c r="E591" s="46"/>
      <c r="F591" s="46" t="s">
        <v>4</v>
      </c>
      <c r="G591" s="53" t="s">
        <v>730</v>
      </c>
      <c r="H591" s="49">
        <v>10000</v>
      </c>
      <c r="I591" s="52">
        <v>0</v>
      </c>
      <c r="J591" s="65">
        <v>10000</v>
      </c>
      <c r="K591" s="50">
        <v>100</v>
      </c>
    </row>
    <row r="592" spans="1:11" s="124" customFormat="1" ht="60">
      <c r="A592" s="129"/>
      <c r="B592" s="45"/>
      <c r="C592" s="45"/>
      <c r="D592" s="75"/>
      <c r="E592" s="46"/>
      <c r="F592" s="46" t="s">
        <v>5</v>
      </c>
      <c r="G592" s="53" t="s">
        <v>730</v>
      </c>
      <c r="H592" s="49">
        <v>10000</v>
      </c>
      <c r="I592" s="52">
        <v>0</v>
      </c>
      <c r="J592" s="65">
        <v>10000</v>
      </c>
      <c r="K592" s="50">
        <v>100</v>
      </c>
    </row>
    <row r="593" spans="1:11" s="124" customFormat="1" ht="60">
      <c r="A593" s="129"/>
      <c r="B593" s="45"/>
      <c r="C593" s="45"/>
      <c r="D593" s="75"/>
      <c r="E593" s="46"/>
      <c r="F593" s="46" t="s">
        <v>6</v>
      </c>
      <c r="G593" s="53" t="s">
        <v>730</v>
      </c>
      <c r="H593" s="49">
        <v>10000</v>
      </c>
      <c r="I593" s="52">
        <v>0</v>
      </c>
      <c r="J593" s="65">
        <v>10000</v>
      </c>
      <c r="K593" s="50">
        <v>100</v>
      </c>
    </row>
    <row r="594" spans="1:11" s="124" customFormat="1" ht="60">
      <c r="A594" s="129"/>
      <c r="B594" s="45"/>
      <c r="C594" s="45"/>
      <c r="D594" s="75"/>
      <c r="E594" s="46"/>
      <c r="F594" s="46" t="s">
        <v>7</v>
      </c>
      <c r="G594" s="53" t="s">
        <v>730</v>
      </c>
      <c r="H594" s="49">
        <v>10000</v>
      </c>
      <c r="I594" s="52">
        <v>0</v>
      </c>
      <c r="J594" s="65">
        <v>10000</v>
      </c>
      <c r="K594" s="50">
        <v>100</v>
      </c>
    </row>
    <row r="595" spans="1:11" s="124" customFormat="1" ht="60">
      <c r="A595" s="129"/>
      <c r="B595" s="45"/>
      <c r="C595" s="45"/>
      <c r="D595" s="75"/>
      <c r="E595" s="46"/>
      <c r="F595" s="46" t="s">
        <v>8</v>
      </c>
      <c r="G595" s="53" t="s">
        <v>730</v>
      </c>
      <c r="H595" s="49">
        <v>10000</v>
      </c>
      <c r="I595" s="52">
        <v>0</v>
      </c>
      <c r="J595" s="65">
        <v>10000</v>
      </c>
      <c r="K595" s="50">
        <v>100</v>
      </c>
    </row>
    <row r="596" spans="1:11" s="124" customFormat="1" ht="60">
      <c r="A596" s="129"/>
      <c r="B596" s="45"/>
      <c r="C596" s="45"/>
      <c r="D596" s="75"/>
      <c r="E596" s="46"/>
      <c r="F596" s="46" t="s">
        <v>9</v>
      </c>
      <c r="G596" s="53" t="s">
        <v>730</v>
      </c>
      <c r="H596" s="49">
        <v>10000</v>
      </c>
      <c r="I596" s="52">
        <v>0</v>
      </c>
      <c r="J596" s="65">
        <v>10000</v>
      </c>
      <c r="K596" s="50">
        <v>100</v>
      </c>
    </row>
    <row r="597" spans="1:11" s="124" customFormat="1" ht="66.75" customHeight="1">
      <c r="A597" s="129"/>
      <c r="B597" s="45"/>
      <c r="C597" s="45"/>
      <c r="D597" s="75"/>
      <c r="E597" s="46"/>
      <c r="F597" s="46" t="s">
        <v>10</v>
      </c>
      <c r="G597" s="53" t="s">
        <v>730</v>
      </c>
      <c r="H597" s="49">
        <v>10000</v>
      </c>
      <c r="I597" s="52">
        <v>0</v>
      </c>
      <c r="J597" s="65">
        <v>10000</v>
      </c>
      <c r="K597" s="50">
        <v>100</v>
      </c>
    </row>
    <row r="598" spans="1:11" s="124" customFormat="1" ht="60">
      <c r="A598" s="129"/>
      <c r="B598" s="45"/>
      <c r="C598" s="45"/>
      <c r="D598" s="75"/>
      <c r="E598" s="46"/>
      <c r="F598" s="46" t="s">
        <v>11</v>
      </c>
      <c r="G598" s="53" t="s">
        <v>730</v>
      </c>
      <c r="H598" s="49">
        <v>10000</v>
      </c>
      <c r="I598" s="52">
        <v>0</v>
      </c>
      <c r="J598" s="65">
        <v>10000</v>
      </c>
      <c r="K598" s="50">
        <v>100</v>
      </c>
    </row>
    <row r="599" spans="1:11" s="124" customFormat="1" ht="60">
      <c r="A599" s="129"/>
      <c r="B599" s="45"/>
      <c r="C599" s="45"/>
      <c r="D599" s="75"/>
      <c r="E599" s="46"/>
      <c r="F599" s="46" t="s">
        <v>12</v>
      </c>
      <c r="G599" s="53" t="s">
        <v>730</v>
      </c>
      <c r="H599" s="49">
        <v>10000</v>
      </c>
      <c r="I599" s="52">
        <v>0</v>
      </c>
      <c r="J599" s="65">
        <v>10000</v>
      </c>
      <c r="K599" s="50">
        <v>100</v>
      </c>
    </row>
    <row r="600" spans="1:11" s="124" customFormat="1" ht="45">
      <c r="A600" s="129"/>
      <c r="B600" s="45"/>
      <c r="C600" s="45"/>
      <c r="D600" s="75"/>
      <c r="E600" s="46"/>
      <c r="F600" s="46" t="s">
        <v>13</v>
      </c>
      <c r="G600" s="53" t="s">
        <v>730</v>
      </c>
      <c r="H600" s="49">
        <v>10000</v>
      </c>
      <c r="I600" s="52">
        <v>0</v>
      </c>
      <c r="J600" s="65">
        <v>10000</v>
      </c>
      <c r="K600" s="50">
        <v>100</v>
      </c>
    </row>
    <row r="601" spans="1:11" s="124" customFormat="1" ht="60">
      <c r="A601" s="129"/>
      <c r="B601" s="45"/>
      <c r="C601" s="45"/>
      <c r="D601" s="75"/>
      <c r="E601" s="46"/>
      <c r="F601" s="46" t="s">
        <v>14</v>
      </c>
      <c r="G601" s="53" t="s">
        <v>730</v>
      </c>
      <c r="H601" s="49">
        <v>10000</v>
      </c>
      <c r="I601" s="52">
        <v>0</v>
      </c>
      <c r="J601" s="65">
        <v>10000</v>
      </c>
      <c r="K601" s="50">
        <v>100</v>
      </c>
    </row>
    <row r="602" spans="1:11" s="124" customFormat="1" ht="60">
      <c r="A602" s="129"/>
      <c r="B602" s="45"/>
      <c r="C602" s="45"/>
      <c r="D602" s="75"/>
      <c r="E602" s="46"/>
      <c r="F602" s="46" t="s">
        <v>15</v>
      </c>
      <c r="G602" s="53" t="s">
        <v>730</v>
      </c>
      <c r="H602" s="49">
        <v>10000</v>
      </c>
      <c r="I602" s="52">
        <v>0</v>
      </c>
      <c r="J602" s="65">
        <v>10000</v>
      </c>
      <c r="K602" s="50">
        <v>100</v>
      </c>
    </row>
    <row r="603" spans="1:11" s="124" customFormat="1" ht="60">
      <c r="A603" s="129"/>
      <c r="B603" s="45"/>
      <c r="C603" s="45"/>
      <c r="D603" s="75"/>
      <c r="E603" s="46"/>
      <c r="F603" s="46" t="s">
        <v>16</v>
      </c>
      <c r="G603" s="53" t="s">
        <v>730</v>
      </c>
      <c r="H603" s="49">
        <v>10000</v>
      </c>
      <c r="I603" s="52">
        <v>0</v>
      </c>
      <c r="J603" s="65">
        <v>10000</v>
      </c>
      <c r="K603" s="50">
        <v>100</v>
      </c>
    </row>
    <row r="604" spans="1:11" s="124" customFormat="1" ht="60">
      <c r="A604" s="129"/>
      <c r="B604" s="45"/>
      <c r="C604" s="45"/>
      <c r="D604" s="75"/>
      <c r="E604" s="46"/>
      <c r="F604" s="46" t="s">
        <v>17</v>
      </c>
      <c r="G604" s="53" t="s">
        <v>730</v>
      </c>
      <c r="H604" s="49">
        <v>10000</v>
      </c>
      <c r="I604" s="52">
        <v>0</v>
      </c>
      <c r="J604" s="65">
        <v>10000</v>
      </c>
      <c r="K604" s="50">
        <v>100</v>
      </c>
    </row>
    <row r="605" spans="1:11" s="124" customFormat="1" ht="54.75" customHeight="1">
      <c r="A605" s="129"/>
      <c r="B605" s="45"/>
      <c r="C605" s="45"/>
      <c r="D605" s="75"/>
      <c r="E605" s="46"/>
      <c r="F605" s="46" t="s">
        <v>18</v>
      </c>
      <c r="G605" s="53" t="s">
        <v>730</v>
      </c>
      <c r="H605" s="49">
        <v>10000</v>
      </c>
      <c r="I605" s="52">
        <v>0</v>
      </c>
      <c r="J605" s="65">
        <v>10000</v>
      </c>
      <c r="K605" s="50">
        <v>100</v>
      </c>
    </row>
    <row r="606" spans="1:11" s="124" customFormat="1" ht="60">
      <c r="A606" s="129"/>
      <c r="B606" s="45"/>
      <c r="C606" s="45"/>
      <c r="D606" s="75"/>
      <c r="E606" s="46"/>
      <c r="F606" s="46" t="s">
        <v>19</v>
      </c>
      <c r="G606" s="53" t="s">
        <v>730</v>
      </c>
      <c r="H606" s="49">
        <v>10000</v>
      </c>
      <c r="I606" s="52">
        <v>0</v>
      </c>
      <c r="J606" s="65">
        <v>10000</v>
      </c>
      <c r="K606" s="50">
        <v>100</v>
      </c>
    </row>
    <row r="607" spans="1:11" s="124" customFormat="1" ht="60">
      <c r="A607" s="129"/>
      <c r="B607" s="45"/>
      <c r="C607" s="45"/>
      <c r="D607" s="75"/>
      <c r="E607" s="46"/>
      <c r="F607" s="46" t="s">
        <v>30</v>
      </c>
      <c r="G607" s="53" t="s">
        <v>730</v>
      </c>
      <c r="H607" s="49">
        <v>10000</v>
      </c>
      <c r="I607" s="52">
        <v>0</v>
      </c>
      <c r="J607" s="65">
        <v>10000</v>
      </c>
      <c r="K607" s="50">
        <v>100</v>
      </c>
    </row>
    <row r="608" spans="1:11" s="124" customFormat="1" ht="60">
      <c r="A608" s="129"/>
      <c r="B608" s="45"/>
      <c r="C608" s="45"/>
      <c r="D608" s="75"/>
      <c r="E608" s="46"/>
      <c r="F608" s="46" t="s">
        <v>20</v>
      </c>
      <c r="G608" s="53" t="s">
        <v>730</v>
      </c>
      <c r="H608" s="49">
        <v>10000</v>
      </c>
      <c r="I608" s="52">
        <v>0</v>
      </c>
      <c r="J608" s="65">
        <v>10000</v>
      </c>
      <c r="K608" s="50">
        <v>100</v>
      </c>
    </row>
    <row r="609" spans="1:11" s="124" customFormat="1" ht="60">
      <c r="A609" s="129"/>
      <c r="B609" s="45"/>
      <c r="C609" s="45"/>
      <c r="D609" s="75"/>
      <c r="E609" s="46"/>
      <c r="F609" s="46" t="s">
        <v>21</v>
      </c>
      <c r="G609" s="53" t="s">
        <v>730</v>
      </c>
      <c r="H609" s="49">
        <v>10000</v>
      </c>
      <c r="I609" s="52">
        <v>0</v>
      </c>
      <c r="J609" s="65">
        <v>10000</v>
      </c>
      <c r="K609" s="50">
        <v>100</v>
      </c>
    </row>
    <row r="610" spans="1:11" s="124" customFormat="1" ht="60">
      <c r="A610" s="129"/>
      <c r="B610" s="45"/>
      <c r="C610" s="45"/>
      <c r="D610" s="75"/>
      <c r="E610" s="46"/>
      <c r="F610" s="46" t="s">
        <v>22</v>
      </c>
      <c r="G610" s="53" t="s">
        <v>730</v>
      </c>
      <c r="H610" s="49">
        <v>10000</v>
      </c>
      <c r="I610" s="52">
        <v>0</v>
      </c>
      <c r="J610" s="65">
        <v>10000</v>
      </c>
      <c r="K610" s="50">
        <v>100</v>
      </c>
    </row>
    <row r="611" spans="1:11" s="124" customFormat="1" ht="60">
      <c r="A611" s="129"/>
      <c r="B611" s="45"/>
      <c r="C611" s="45"/>
      <c r="D611" s="75"/>
      <c r="E611" s="46"/>
      <c r="F611" s="46" t="s">
        <v>23</v>
      </c>
      <c r="G611" s="53" t="s">
        <v>730</v>
      </c>
      <c r="H611" s="49">
        <v>10000</v>
      </c>
      <c r="I611" s="52">
        <v>0</v>
      </c>
      <c r="J611" s="65">
        <v>10000</v>
      </c>
      <c r="K611" s="50">
        <v>100</v>
      </c>
    </row>
    <row r="612" spans="1:11" s="124" customFormat="1" ht="60">
      <c r="A612" s="129"/>
      <c r="B612" s="45"/>
      <c r="C612" s="45"/>
      <c r="D612" s="75"/>
      <c r="E612" s="46"/>
      <c r="F612" s="46" t="s">
        <v>24</v>
      </c>
      <c r="G612" s="53" t="s">
        <v>730</v>
      </c>
      <c r="H612" s="49">
        <v>10000</v>
      </c>
      <c r="I612" s="52">
        <v>0</v>
      </c>
      <c r="J612" s="65">
        <v>10000</v>
      </c>
      <c r="K612" s="50">
        <v>100</v>
      </c>
    </row>
    <row r="613" spans="1:11" s="124" customFormat="1" ht="60">
      <c r="A613" s="129"/>
      <c r="B613" s="45"/>
      <c r="C613" s="45"/>
      <c r="D613" s="75"/>
      <c r="E613" s="46"/>
      <c r="F613" s="46" t="s">
        <v>25</v>
      </c>
      <c r="G613" s="53" t="s">
        <v>730</v>
      </c>
      <c r="H613" s="49">
        <v>10000</v>
      </c>
      <c r="I613" s="52">
        <v>0</v>
      </c>
      <c r="J613" s="65">
        <v>10000</v>
      </c>
      <c r="K613" s="50">
        <v>100</v>
      </c>
    </row>
    <row r="614" spans="1:11" s="124" customFormat="1" ht="60">
      <c r="A614" s="129"/>
      <c r="B614" s="45"/>
      <c r="C614" s="45"/>
      <c r="D614" s="75"/>
      <c r="E614" s="46"/>
      <c r="F614" s="46" t="s">
        <v>26</v>
      </c>
      <c r="G614" s="53" t="s">
        <v>730</v>
      </c>
      <c r="H614" s="49">
        <v>10000</v>
      </c>
      <c r="I614" s="52">
        <v>0</v>
      </c>
      <c r="J614" s="65">
        <v>10000</v>
      </c>
      <c r="K614" s="50">
        <v>100</v>
      </c>
    </row>
    <row r="615" spans="1:11" s="124" customFormat="1" ht="60">
      <c r="A615" s="129"/>
      <c r="B615" s="45"/>
      <c r="C615" s="45"/>
      <c r="D615" s="75"/>
      <c r="E615" s="46"/>
      <c r="F615" s="46" t="s">
        <v>27</v>
      </c>
      <c r="G615" s="53" t="s">
        <v>730</v>
      </c>
      <c r="H615" s="49">
        <v>10000</v>
      </c>
      <c r="I615" s="52">
        <v>0</v>
      </c>
      <c r="J615" s="65">
        <v>10000</v>
      </c>
      <c r="K615" s="50">
        <v>100</v>
      </c>
    </row>
    <row r="616" spans="1:11" s="124" customFormat="1" ht="60">
      <c r="A616" s="129"/>
      <c r="B616" s="45"/>
      <c r="C616" s="45"/>
      <c r="D616" s="75"/>
      <c r="E616" s="46"/>
      <c r="F616" s="46" t="s">
        <v>28</v>
      </c>
      <c r="G616" s="53" t="s">
        <v>730</v>
      </c>
      <c r="H616" s="49">
        <v>10000</v>
      </c>
      <c r="I616" s="52">
        <v>0</v>
      </c>
      <c r="J616" s="65">
        <v>10000</v>
      </c>
      <c r="K616" s="50">
        <v>100</v>
      </c>
    </row>
    <row r="617" spans="1:11" s="124" customFormat="1" ht="15">
      <c r="A617" s="129"/>
      <c r="B617" s="45"/>
      <c r="C617" s="45"/>
      <c r="D617" s="75"/>
      <c r="E617" s="46"/>
      <c r="F617" s="51" t="s">
        <v>582</v>
      </c>
      <c r="G617" s="53"/>
      <c r="H617" s="49"/>
      <c r="I617" s="52"/>
      <c r="J617" s="65"/>
      <c r="K617" s="50"/>
    </row>
    <row r="618" spans="1:11" s="124" customFormat="1" ht="30">
      <c r="A618" s="129"/>
      <c r="B618" s="45"/>
      <c r="C618" s="45"/>
      <c r="D618" s="75"/>
      <c r="E618" s="46"/>
      <c r="F618" s="46" t="s">
        <v>508</v>
      </c>
      <c r="G618" s="53" t="s">
        <v>441</v>
      </c>
      <c r="H618" s="49">
        <v>25368306</v>
      </c>
      <c r="I618" s="52">
        <v>0.73861849506230326</v>
      </c>
      <c r="J618" s="65">
        <v>142733</v>
      </c>
      <c r="K618" s="50">
        <v>1.3012615032316308</v>
      </c>
    </row>
    <row r="619" spans="1:11" s="124" customFormat="1" ht="30">
      <c r="A619" s="129"/>
      <c r="B619" s="45"/>
      <c r="C619" s="45"/>
      <c r="D619" s="75"/>
      <c r="E619" s="46"/>
      <c r="F619" s="46" t="s">
        <v>822</v>
      </c>
      <c r="G619" s="53" t="s">
        <v>441</v>
      </c>
      <c r="H619" s="49">
        <v>18863091</v>
      </c>
      <c r="I619" s="52">
        <v>9.9464027396146264</v>
      </c>
      <c r="J619" s="65">
        <v>134048</v>
      </c>
      <c r="K619" s="50">
        <v>63.670620048432149</v>
      </c>
    </row>
    <row r="620" spans="1:11" s="124" customFormat="1" ht="15">
      <c r="A620" s="123"/>
      <c r="B620" s="45"/>
      <c r="C620" s="45"/>
      <c r="D620" s="75"/>
      <c r="E620" s="46"/>
      <c r="F620" s="51" t="s">
        <v>686</v>
      </c>
      <c r="G620" s="53"/>
      <c r="H620" s="49"/>
      <c r="I620" s="52"/>
      <c r="J620" s="65"/>
      <c r="K620" s="50"/>
    </row>
    <row r="621" spans="1:11" s="124" customFormat="1" ht="30">
      <c r="A621" s="123"/>
      <c r="B621" s="45"/>
      <c r="C621" s="45"/>
      <c r="D621" s="75"/>
      <c r="E621" s="46"/>
      <c r="F621" s="46" t="s">
        <v>823</v>
      </c>
      <c r="G621" s="53" t="s">
        <v>572</v>
      </c>
      <c r="H621" s="49">
        <v>57271324</v>
      </c>
      <c r="I621" s="52">
        <v>13.076280548359595</v>
      </c>
      <c r="J621" s="65">
        <v>709793</v>
      </c>
      <c r="K621" s="50">
        <v>43.998898995245852</v>
      </c>
    </row>
    <row r="622" spans="1:11" s="124" customFormat="1" ht="15">
      <c r="A622" s="123"/>
      <c r="B622" s="45"/>
      <c r="C622" s="45"/>
      <c r="D622" s="75"/>
      <c r="E622" s="46"/>
      <c r="F622" s="51" t="s">
        <v>585</v>
      </c>
      <c r="G622" s="53"/>
      <c r="H622" s="49"/>
      <c r="I622" s="52"/>
      <c r="J622" s="65"/>
      <c r="K622" s="50"/>
    </row>
    <row r="623" spans="1:11" s="124" customFormat="1" ht="45">
      <c r="A623" s="123"/>
      <c r="B623" s="45"/>
      <c r="C623" s="45"/>
      <c r="D623" s="75"/>
      <c r="E623" s="46"/>
      <c r="F623" s="46" t="s">
        <v>509</v>
      </c>
      <c r="G623" s="53" t="s">
        <v>742</v>
      </c>
      <c r="H623" s="49">
        <v>200000</v>
      </c>
      <c r="I623" s="52">
        <v>0</v>
      </c>
      <c r="J623" s="65">
        <v>200000</v>
      </c>
      <c r="K623" s="50">
        <v>100</v>
      </c>
    </row>
    <row r="624" spans="1:11" s="124" customFormat="1" ht="45">
      <c r="A624" s="123"/>
      <c r="B624" s="45"/>
      <c r="C624" s="45"/>
      <c r="D624" s="75"/>
      <c r="E624" s="46"/>
      <c r="F624" s="46" t="s">
        <v>31</v>
      </c>
      <c r="G624" s="53" t="s">
        <v>730</v>
      </c>
      <c r="H624" s="49">
        <v>200000</v>
      </c>
      <c r="I624" s="52">
        <v>0</v>
      </c>
      <c r="J624" s="65">
        <v>200000</v>
      </c>
      <c r="K624" s="50">
        <v>100</v>
      </c>
    </row>
    <row r="625" spans="1:11" s="124" customFormat="1" ht="45">
      <c r="A625" s="123"/>
      <c r="B625" s="45"/>
      <c r="C625" s="45"/>
      <c r="D625" s="75"/>
      <c r="E625" s="46"/>
      <c r="F625" s="46" t="s">
        <v>510</v>
      </c>
      <c r="G625" s="53" t="s">
        <v>742</v>
      </c>
      <c r="H625" s="49">
        <v>200000</v>
      </c>
      <c r="I625" s="52">
        <v>0</v>
      </c>
      <c r="J625" s="65">
        <v>200000</v>
      </c>
      <c r="K625" s="50">
        <v>100</v>
      </c>
    </row>
    <row r="626" spans="1:11" s="124" customFormat="1" ht="45">
      <c r="A626" s="123"/>
      <c r="B626" s="45"/>
      <c r="C626" s="45"/>
      <c r="D626" s="75"/>
      <c r="E626" s="46"/>
      <c r="F626" s="46" t="s">
        <v>32</v>
      </c>
      <c r="G626" s="53" t="s">
        <v>730</v>
      </c>
      <c r="H626" s="49">
        <v>200000</v>
      </c>
      <c r="I626" s="52">
        <v>0</v>
      </c>
      <c r="J626" s="65">
        <v>200000</v>
      </c>
      <c r="K626" s="50">
        <v>100</v>
      </c>
    </row>
    <row r="627" spans="1:11" s="124" customFormat="1" ht="45">
      <c r="A627" s="123"/>
      <c r="B627" s="45"/>
      <c r="C627" s="45"/>
      <c r="D627" s="75"/>
      <c r="E627" s="46"/>
      <c r="F627" s="46" t="s">
        <v>120</v>
      </c>
      <c r="G627" s="53" t="s">
        <v>742</v>
      </c>
      <c r="H627" s="49">
        <v>200000</v>
      </c>
      <c r="I627" s="52">
        <v>0</v>
      </c>
      <c r="J627" s="65">
        <v>200000</v>
      </c>
      <c r="K627" s="50">
        <v>100</v>
      </c>
    </row>
    <row r="628" spans="1:11" s="124" customFormat="1" ht="45">
      <c r="A628" s="123"/>
      <c r="B628" s="45"/>
      <c r="C628" s="45"/>
      <c r="D628" s="75"/>
      <c r="E628" s="46"/>
      <c r="F628" s="46" t="s">
        <v>121</v>
      </c>
      <c r="G628" s="53" t="s">
        <v>742</v>
      </c>
      <c r="H628" s="49">
        <v>200000</v>
      </c>
      <c r="I628" s="52">
        <v>0</v>
      </c>
      <c r="J628" s="65">
        <v>200000</v>
      </c>
      <c r="K628" s="50">
        <v>100</v>
      </c>
    </row>
    <row r="629" spans="1:11" s="124" customFormat="1" ht="45">
      <c r="A629" s="123"/>
      <c r="B629" s="45"/>
      <c r="C629" s="45"/>
      <c r="D629" s="75"/>
      <c r="E629" s="46"/>
      <c r="F629" s="46" t="s">
        <v>33</v>
      </c>
      <c r="G629" s="53" t="s">
        <v>730</v>
      </c>
      <c r="H629" s="49">
        <v>200000</v>
      </c>
      <c r="I629" s="52">
        <v>0</v>
      </c>
      <c r="J629" s="65">
        <v>200000</v>
      </c>
      <c r="K629" s="50">
        <v>100</v>
      </c>
    </row>
    <row r="630" spans="1:11" s="124" customFormat="1" ht="15">
      <c r="A630" s="123"/>
      <c r="B630" s="45"/>
      <c r="C630" s="45"/>
      <c r="D630" s="75"/>
      <c r="E630" s="46"/>
      <c r="F630" s="51" t="s">
        <v>579</v>
      </c>
      <c r="G630" s="53"/>
      <c r="H630" s="49"/>
      <c r="I630" s="52"/>
      <c r="J630" s="65"/>
      <c r="K630" s="50"/>
    </row>
    <row r="631" spans="1:11" s="124" customFormat="1" ht="30">
      <c r="A631" s="123"/>
      <c r="B631" s="45"/>
      <c r="C631" s="45"/>
      <c r="D631" s="75"/>
      <c r="E631" s="46"/>
      <c r="F631" s="46" t="s">
        <v>122</v>
      </c>
      <c r="G631" s="53" t="s">
        <v>745</v>
      </c>
      <c r="H631" s="49">
        <v>64033870</v>
      </c>
      <c r="I631" s="52">
        <v>2.0429625758992858</v>
      </c>
      <c r="J631" s="65">
        <v>200000</v>
      </c>
      <c r="K631" s="50">
        <v>2.3552972825162684</v>
      </c>
    </row>
    <row r="632" spans="1:11" s="124" customFormat="1" ht="60">
      <c r="A632" s="123"/>
      <c r="B632" s="45"/>
      <c r="C632" s="45"/>
      <c r="D632" s="75"/>
      <c r="E632" s="46"/>
      <c r="F632" s="46" t="s">
        <v>123</v>
      </c>
      <c r="G632" s="53" t="s">
        <v>745</v>
      </c>
      <c r="H632" s="49">
        <v>16520174</v>
      </c>
      <c r="I632" s="52">
        <v>1.3879514828354713</v>
      </c>
      <c r="J632" s="65">
        <v>100000</v>
      </c>
      <c r="K632" s="50">
        <v>1.9932719836970241</v>
      </c>
    </row>
    <row r="633" spans="1:11" s="124" customFormat="1" ht="30">
      <c r="A633" s="123"/>
      <c r="B633" s="45"/>
      <c r="C633" s="45"/>
      <c r="D633" s="75"/>
      <c r="E633" s="46"/>
      <c r="F633" s="46" t="s">
        <v>824</v>
      </c>
      <c r="G633" s="53" t="s">
        <v>441</v>
      </c>
      <c r="H633" s="49">
        <v>21219966</v>
      </c>
      <c r="I633" s="52">
        <v>23.371794092412777</v>
      </c>
      <c r="J633" s="65">
        <v>1500000</v>
      </c>
      <c r="K633" s="50">
        <v>30.440608434528123</v>
      </c>
    </row>
    <row r="634" spans="1:11" s="124" customFormat="1" ht="15">
      <c r="A634" s="123"/>
      <c r="B634" s="45"/>
      <c r="C634" s="45"/>
      <c r="D634" s="75"/>
      <c r="E634" s="46"/>
      <c r="F634" s="51" t="s">
        <v>316</v>
      </c>
      <c r="G634" s="53"/>
      <c r="H634" s="49"/>
      <c r="I634" s="52"/>
      <c r="J634" s="65"/>
      <c r="K634" s="50"/>
    </row>
    <row r="635" spans="1:11" s="124" customFormat="1" ht="60">
      <c r="A635" s="123"/>
      <c r="B635" s="45"/>
      <c r="C635" s="45"/>
      <c r="D635" s="75"/>
      <c r="E635" s="46"/>
      <c r="F635" s="156" t="s">
        <v>124</v>
      </c>
      <c r="G635" s="121" t="s">
        <v>742</v>
      </c>
      <c r="H635" s="49">
        <v>200000</v>
      </c>
      <c r="I635" s="52">
        <v>0</v>
      </c>
      <c r="J635" s="65">
        <v>200000</v>
      </c>
      <c r="K635" s="50">
        <v>100</v>
      </c>
    </row>
    <row r="636" spans="1:11" s="124" customFormat="1" ht="15">
      <c r="A636" s="123"/>
      <c r="B636" s="45"/>
      <c r="C636" s="45"/>
      <c r="D636" s="75"/>
      <c r="E636" s="46"/>
      <c r="F636" s="51" t="s">
        <v>656</v>
      </c>
      <c r="G636" s="167"/>
      <c r="H636" s="93"/>
      <c r="I636" s="93"/>
      <c r="J636" s="65"/>
      <c r="K636" s="94"/>
    </row>
    <row r="637" spans="1:11" s="124" customFormat="1" ht="30">
      <c r="A637" s="123"/>
      <c r="B637" s="45"/>
      <c r="C637" s="45"/>
      <c r="D637" s="75"/>
      <c r="E637" s="46"/>
      <c r="F637" s="46" t="s">
        <v>657</v>
      </c>
      <c r="G637" s="53" t="s">
        <v>658</v>
      </c>
      <c r="H637" s="49">
        <v>90686548</v>
      </c>
      <c r="I637" s="52">
        <v>44.032325499918691</v>
      </c>
      <c r="J637" s="65">
        <v>42071824</v>
      </c>
      <c r="K637" s="50">
        <v>100</v>
      </c>
    </row>
    <row r="638" spans="1:11" s="124" customFormat="1" ht="45">
      <c r="A638" s="123"/>
      <c r="B638" s="45"/>
      <c r="C638" s="45"/>
      <c r="D638" s="75"/>
      <c r="E638" s="46"/>
      <c r="F638" s="46" t="s">
        <v>825</v>
      </c>
      <c r="G638" s="53" t="s">
        <v>604</v>
      </c>
      <c r="H638" s="49">
        <v>29970082</v>
      </c>
      <c r="I638" s="52">
        <v>23.965423251094208</v>
      </c>
      <c r="J638" s="65">
        <v>22214953</v>
      </c>
      <c r="K638" s="50">
        <v>100</v>
      </c>
    </row>
    <row r="639" spans="1:11" s="124" customFormat="1" ht="15">
      <c r="A639" s="123"/>
      <c r="B639" s="45"/>
      <c r="C639" s="45"/>
      <c r="D639" s="75"/>
      <c r="E639" s="46"/>
      <c r="F639" s="51" t="s">
        <v>826</v>
      </c>
      <c r="G639" s="53"/>
      <c r="H639" s="49"/>
      <c r="I639" s="52"/>
      <c r="J639" s="65"/>
      <c r="K639" s="50"/>
    </row>
    <row r="640" spans="1:11" s="124" customFormat="1" ht="60">
      <c r="A640" s="123"/>
      <c r="B640" s="45"/>
      <c r="C640" s="45"/>
      <c r="D640" s="75"/>
      <c r="E640" s="46"/>
      <c r="F640" s="46" t="s">
        <v>827</v>
      </c>
      <c r="G640" s="53" t="s">
        <v>572</v>
      </c>
      <c r="H640" s="49">
        <v>40232913</v>
      </c>
      <c r="I640" s="52">
        <v>49.456264824771701</v>
      </c>
      <c r="J640" s="65">
        <v>10861643</v>
      </c>
      <c r="K640" s="50">
        <v>76.453174046830767</v>
      </c>
    </row>
    <row r="641" spans="1:11" s="124" customFormat="1" ht="60">
      <c r="A641" s="123"/>
      <c r="B641" s="45"/>
      <c r="C641" s="45"/>
      <c r="D641" s="75"/>
      <c r="E641" s="46"/>
      <c r="F641" s="46" t="s">
        <v>828</v>
      </c>
      <c r="G641" s="53" t="s">
        <v>441</v>
      </c>
      <c r="H641" s="49">
        <v>61222815</v>
      </c>
      <c r="I641" s="52">
        <v>3.3354591748190603</v>
      </c>
      <c r="J641" s="65">
        <v>17500000</v>
      </c>
      <c r="K641" s="50">
        <v>44.986598541736441</v>
      </c>
    </row>
    <row r="642" spans="1:11" s="124" customFormat="1" ht="60">
      <c r="A642" s="123"/>
      <c r="B642" s="45"/>
      <c r="C642" s="45"/>
      <c r="D642" s="75"/>
      <c r="E642" s="46"/>
      <c r="F642" s="46" t="s">
        <v>829</v>
      </c>
      <c r="G642" s="53" t="s">
        <v>441</v>
      </c>
      <c r="H642" s="49">
        <v>11213691</v>
      </c>
      <c r="I642" s="52">
        <v>1.1416936671431379</v>
      </c>
      <c r="J642" s="65">
        <v>5200000</v>
      </c>
      <c r="K642" s="50">
        <v>47.513579605501882</v>
      </c>
    </row>
    <row r="643" spans="1:11" s="124" customFormat="1" ht="15">
      <c r="A643" s="123"/>
      <c r="B643" s="45"/>
      <c r="C643" s="45"/>
      <c r="D643" s="75"/>
      <c r="E643" s="46"/>
      <c r="F643" s="51" t="s">
        <v>104</v>
      </c>
      <c r="G643" s="167"/>
      <c r="H643" s="93"/>
      <c r="I643" s="93"/>
      <c r="J643" s="65"/>
      <c r="K643" s="94"/>
    </row>
    <row r="644" spans="1:11" s="124" customFormat="1" ht="30">
      <c r="A644" s="123"/>
      <c r="B644" s="45"/>
      <c r="C644" s="45"/>
      <c r="D644" s="75"/>
      <c r="E644" s="46"/>
      <c r="F644" s="46" t="s">
        <v>659</v>
      </c>
      <c r="G644" s="53" t="s">
        <v>572</v>
      </c>
      <c r="H644" s="49">
        <v>59956528</v>
      </c>
      <c r="I644" s="52">
        <v>95.829754785000233</v>
      </c>
      <c r="J644" s="65">
        <v>834782</v>
      </c>
      <c r="K644" s="50">
        <v>100</v>
      </c>
    </row>
    <row r="645" spans="1:11" s="124" customFormat="1" ht="30">
      <c r="A645" s="123"/>
      <c r="B645" s="45"/>
      <c r="C645" s="45"/>
      <c r="D645" s="75"/>
      <c r="E645" s="46"/>
      <c r="F645" s="46" t="s">
        <v>830</v>
      </c>
      <c r="G645" s="53" t="s">
        <v>441</v>
      </c>
      <c r="H645" s="49">
        <v>34776028</v>
      </c>
      <c r="I645" s="52">
        <v>0.48487998686911571</v>
      </c>
      <c r="J645" s="65">
        <v>60000</v>
      </c>
      <c r="K645" s="50">
        <v>0.65741262918237819</v>
      </c>
    </row>
    <row r="646" spans="1:11" s="124" customFormat="1" ht="30">
      <c r="A646" s="123"/>
      <c r="B646" s="45"/>
      <c r="C646" s="45"/>
      <c r="D646" s="75"/>
      <c r="E646" s="46"/>
      <c r="F646" s="46" t="s">
        <v>660</v>
      </c>
      <c r="G646" s="53" t="s">
        <v>572</v>
      </c>
      <c r="H646" s="49">
        <v>57222617</v>
      </c>
      <c r="I646" s="52">
        <v>93.906887061806344</v>
      </c>
      <c r="J646" s="65">
        <v>908099</v>
      </c>
      <c r="K646" s="50">
        <v>100</v>
      </c>
    </row>
    <row r="647" spans="1:11" s="124" customFormat="1" ht="30">
      <c r="A647" s="123"/>
      <c r="B647" s="45"/>
      <c r="C647" s="45"/>
      <c r="D647" s="75"/>
      <c r="E647" s="46"/>
      <c r="F647" s="46" t="s">
        <v>191</v>
      </c>
      <c r="G647" s="53" t="s">
        <v>190</v>
      </c>
      <c r="H647" s="49">
        <v>27149283</v>
      </c>
      <c r="I647" s="52">
        <v>0.53026446407442884</v>
      </c>
      <c r="J647" s="65">
        <v>43670</v>
      </c>
      <c r="K647" s="50">
        <v>0.69111585746113446</v>
      </c>
    </row>
    <row r="648" spans="1:11" s="124" customFormat="1" ht="15">
      <c r="A648" s="123"/>
      <c r="B648" s="45"/>
      <c r="C648" s="45"/>
      <c r="D648" s="75"/>
      <c r="E648" s="46"/>
      <c r="F648" s="51" t="s">
        <v>831</v>
      </c>
      <c r="G648" s="53"/>
      <c r="H648" s="49"/>
      <c r="I648" s="52"/>
      <c r="J648" s="65"/>
      <c r="K648" s="50"/>
    </row>
    <row r="649" spans="1:11" s="124" customFormat="1" ht="45">
      <c r="A649" s="123"/>
      <c r="B649" s="45"/>
      <c r="C649" s="45"/>
      <c r="D649" s="75"/>
      <c r="E649" s="46"/>
      <c r="F649" s="46" t="s">
        <v>832</v>
      </c>
      <c r="G649" s="53" t="s">
        <v>441</v>
      </c>
      <c r="H649" s="49">
        <v>2164954</v>
      </c>
      <c r="I649" s="52">
        <v>8.6912608766745176</v>
      </c>
      <c r="J649" s="65">
        <v>94000</v>
      </c>
      <c r="K649" s="50">
        <v>13.033154515061293</v>
      </c>
    </row>
    <row r="650" spans="1:11" s="124" customFormat="1" ht="15">
      <c r="A650" s="123"/>
      <c r="B650" s="45"/>
      <c r="C650" s="45"/>
      <c r="D650" s="75"/>
      <c r="E650" s="46"/>
      <c r="F650" s="51" t="s">
        <v>661</v>
      </c>
      <c r="G650" s="53"/>
      <c r="H650" s="49"/>
      <c r="I650" s="52"/>
      <c r="J650" s="65"/>
      <c r="K650" s="50"/>
    </row>
    <row r="651" spans="1:11" s="124" customFormat="1" ht="45">
      <c r="A651" s="123"/>
      <c r="B651" s="45"/>
      <c r="C651" s="45"/>
      <c r="D651" s="75"/>
      <c r="E651" s="46"/>
      <c r="F651" s="46" t="s">
        <v>662</v>
      </c>
      <c r="G651" s="53" t="s">
        <v>663</v>
      </c>
      <c r="H651" s="49">
        <v>40098168</v>
      </c>
      <c r="I651" s="52">
        <v>91.79180116158922</v>
      </c>
      <c r="J651" s="65">
        <v>466212</v>
      </c>
      <c r="K651" s="50">
        <v>100</v>
      </c>
    </row>
    <row r="652" spans="1:11" s="124" customFormat="1" ht="15">
      <c r="A652" s="123"/>
      <c r="B652" s="45"/>
      <c r="C652" s="45"/>
      <c r="D652" s="75"/>
      <c r="E652" s="46"/>
      <c r="F652" s="51" t="s">
        <v>665</v>
      </c>
      <c r="G652" s="53"/>
      <c r="H652" s="49"/>
      <c r="I652" s="52"/>
      <c r="J652" s="65"/>
      <c r="K652" s="50"/>
    </row>
    <row r="653" spans="1:11" s="124" customFormat="1" ht="30">
      <c r="A653" s="123"/>
      <c r="B653" s="45"/>
      <c r="C653" s="45"/>
      <c r="D653" s="75"/>
      <c r="E653" s="46"/>
      <c r="F653" s="46" t="s">
        <v>666</v>
      </c>
      <c r="G653" s="53" t="s">
        <v>658</v>
      </c>
      <c r="H653" s="49">
        <v>63293282</v>
      </c>
      <c r="I653" s="52">
        <v>92.451129615936182</v>
      </c>
      <c r="J653" s="65">
        <v>879000</v>
      </c>
      <c r="K653" s="50">
        <v>100</v>
      </c>
    </row>
    <row r="654" spans="1:11" s="124" customFormat="1" ht="15">
      <c r="A654" s="123"/>
      <c r="B654" s="45"/>
      <c r="C654" s="45"/>
      <c r="D654" s="75"/>
      <c r="E654" s="46"/>
      <c r="F654" s="51" t="s">
        <v>833</v>
      </c>
      <c r="G654" s="53"/>
      <c r="H654" s="49"/>
      <c r="I654" s="52"/>
      <c r="J654" s="65"/>
      <c r="K654" s="50"/>
    </row>
    <row r="655" spans="1:11" s="124" customFormat="1" ht="45">
      <c r="A655" s="123"/>
      <c r="B655" s="45"/>
      <c r="C655" s="45"/>
      <c r="D655" s="75"/>
      <c r="E655" s="46"/>
      <c r="F655" s="46" t="s">
        <v>834</v>
      </c>
      <c r="G655" s="53" t="s">
        <v>658</v>
      </c>
      <c r="H655" s="49">
        <v>17697046</v>
      </c>
      <c r="I655" s="52">
        <v>0.73826445385291983</v>
      </c>
      <c r="J655" s="65">
        <v>14134969</v>
      </c>
      <c r="K655" s="50">
        <v>100</v>
      </c>
    </row>
    <row r="656" spans="1:11" s="124" customFormat="1" ht="15">
      <c r="A656" s="123"/>
      <c r="B656" s="45"/>
      <c r="C656" s="45"/>
      <c r="D656" s="75"/>
      <c r="E656" s="46"/>
      <c r="F656" s="51" t="s">
        <v>667</v>
      </c>
      <c r="G656" s="53"/>
      <c r="H656" s="49"/>
      <c r="I656" s="52"/>
      <c r="J656" s="65"/>
      <c r="K656" s="50"/>
    </row>
    <row r="657" spans="1:11" s="124" customFormat="1" ht="30">
      <c r="A657" s="123"/>
      <c r="B657" s="45"/>
      <c r="C657" s="45"/>
      <c r="D657" s="75"/>
      <c r="E657" s="46"/>
      <c r="F657" s="46" t="s">
        <v>668</v>
      </c>
      <c r="G657" s="53" t="s">
        <v>572</v>
      </c>
      <c r="H657" s="49">
        <v>64556051</v>
      </c>
      <c r="I657" s="52">
        <v>46.777983678090841</v>
      </c>
      <c r="J657" s="65">
        <v>27474628</v>
      </c>
      <c r="K657" s="50">
        <v>89.337321763996997</v>
      </c>
    </row>
    <row r="658" spans="1:11" s="124" customFormat="1" ht="52.5" customHeight="1">
      <c r="A658" s="123"/>
      <c r="B658" s="45"/>
      <c r="C658" s="45"/>
      <c r="D658" s="75"/>
      <c r="E658" s="46"/>
      <c r="F658" s="46" t="s">
        <v>835</v>
      </c>
      <c r="G658" s="53" t="s">
        <v>576</v>
      </c>
      <c r="H658" s="49">
        <v>8676746</v>
      </c>
      <c r="I658" s="52">
        <v>0.7516819093240853</v>
      </c>
      <c r="J658" s="65">
        <v>8111524</v>
      </c>
      <c r="K658" s="50">
        <v>100</v>
      </c>
    </row>
    <row r="659" spans="1:11" s="124" customFormat="1" ht="22.5" customHeight="1">
      <c r="A659" s="123"/>
      <c r="B659" s="45"/>
      <c r="C659" s="45"/>
      <c r="D659" s="75"/>
      <c r="E659" s="46"/>
      <c r="F659" s="51" t="s">
        <v>836</v>
      </c>
      <c r="G659" s="53"/>
      <c r="H659" s="49"/>
      <c r="I659" s="52"/>
      <c r="J659" s="65"/>
      <c r="K659" s="50"/>
    </row>
    <row r="660" spans="1:11" s="124" customFormat="1" ht="51.75" customHeight="1">
      <c r="A660" s="123"/>
      <c r="B660" s="45"/>
      <c r="C660" s="45"/>
      <c r="D660" s="75"/>
      <c r="E660" s="46"/>
      <c r="F660" s="46" t="s">
        <v>837</v>
      </c>
      <c r="G660" s="53" t="s">
        <v>742</v>
      </c>
      <c r="H660" s="49">
        <v>197911615</v>
      </c>
      <c r="I660" s="52">
        <v>0</v>
      </c>
      <c r="J660" s="65">
        <v>2141000</v>
      </c>
      <c r="K660" s="50">
        <v>1.0817960330423255</v>
      </c>
    </row>
    <row r="661" spans="1:11" s="124" customFormat="1" ht="59.25" customHeight="1">
      <c r="A661" s="123"/>
      <c r="B661" s="45"/>
      <c r="C661" s="45"/>
      <c r="D661" s="75"/>
      <c r="E661" s="46"/>
      <c r="F661" s="46" t="s">
        <v>838</v>
      </c>
      <c r="G661" s="53" t="s">
        <v>742</v>
      </c>
      <c r="H661" s="49">
        <v>13823895</v>
      </c>
      <c r="I661" s="52">
        <v>0</v>
      </c>
      <c r="J661" s="65">
        <v>57992</v>
      </c>
      <c r="K661" s="50">
        <v>0.41950550116302243</v>
      </c>
    </row>
    <row r="662" spans="1:11" s="124" customFormat="1" ht="15">
      <c r="A662" s="123"/>
      <c r="B662" s="45"/>
      <c r="C662" s="45"/>
      <c r="D662" s="75"/>
      <c r="E662" s="46"/>
      <c r="F662" s="51" t="s">
        <v>669</v>
      </c>
      <c r="G662" s="53"/>
      <c r="H662" s="49"/>
      <c r="I662" s="52"/>
      <c r="J662" s="65"/>
      <c r="K662" s="50"/>
    </row>
    <row r="663" spans="1:11" s="124" customFormat="1" ht="45">
      <c r="A663" s="123"/>
      <c r="B663" s="45"/>
      <c r="C663" s="45"/>
      <c r="D663" s="75"/>
      <c r="E663" s="46"/>
      <c r="F663" s="46" t="s">
        <v>670</v>
      </c>
      <c r="G663" s="53" t="s">
        <v>671</v>
      </c>
      <c r="H663" s="49">
        <v>20364143</v>
      </c>
      <c r="I663" s="52">
        <v>99.948723597158008</v>
      </c>
      <c r="J663" s="65">
        <v>10442</v>
      </c>
      <c r="K663" s="50">
        <v>100</v>
      </c>
    </row>
    <row r="664" spans="1:11" s="124" customFormat="1" ht="15">
      <c r="A664" s="123"/>
      <c r="B664" s="45"/>
      <c r="C664" s="45"/>
      <c r="D664" s="75"/>
      <c r="E664" s="46"/>
      <c r="F664" s="51" t="s">
        <v>683</v>
      </c>
      <c r="G664" s="53"/>
      <c r="H664" s="49"/>
      <c r="I664" s="52"/>
      <c r="J664" s="65"/>
      <c r="K664" s="50"/>
    </row>
    <row r="665" spans="1:11" s="124" customFormat="1" ht="47.25" customHeight="1">
      <c r="A665" s="123"/>
      <c r="B665" s="45"/>
      <c r="C665" s="45"/>
      <c r="D665" s="75"/>
      <c r="E665" s="46"/>
      <c r="F665" s="46" t="s">
        <v>673</v>
      </c>
      <c r="G665" s="53" t="s">
        <v>658</v>
      </c>
      <c r="H665" s="49">
        <v>36165625</v>
      </c>
      <c r="I665" s="52">
        <v>86.431754241769625</v>
      </c>
      <c r="J665" s="65">
        <v>612224</v>
      </c>
      <c r="K665" s="50">
        <v>100</v>
      </c>
    </row>
    <row r="666" spans="1:11" s="124" customFormat="1" ht="15">
      <c r="A666" s="123"/>
      <c r="B666" s="45"/>
      <c r="C666" s="45"/>
      <c r="D666" s="75"/>
      <c r="E666" s="46"/>
      <c r="F666" s="51" t="s">
        <v>594</v>
      </c>
      <c r="G666" s="53"/>
      <c r="H666" s="49"/>
      <c r="I666" s="52"/>
      <c r="J666" s="65"/>
      <c r="K666" s="50"/>
    </row>
    <row r="667" spans="1:11" s="124" customFormat="1" ht="45">
      <c r="A667" s="123"/>
      <c r="B667" s="45"/>
      <c r="C667" s="45"/>
      <c r="D667" s="75"/>
      <c r="E667" s="46"/>
      <c r="F667" s="46" t="s">
        <v>672</v>
      </c>
      <c r="G667" s="53" t="s">
        <v>572</v>
      </c>
      <c r="H667" s="49">
        <v>64429180</v>
      </c>
      <c r="I667" s="52">
        <v>96.725471843658426</v>
      </c>
      <c r="J667" s="65">
        <v>942701</v>
      </c>
      <c r="K667" s="50">
        <v>100</v>
      </c>
    </row>
    <row r="668" spans="1:11" s="124" customFormat="1" ht="30">
      <c r="A668" s="123"/>
      <c r="B668" s="45"/>
      <c r="C668" s="45"/>
      <c r="D668" s="75"/>
      <c r="E668" s="46"/>
      <c r="F668" s="46" t="s">
        <v>595</v>
      </c>
      <c r="G668" s="53" t="s">
        <v>572</v>
      </c>
      <c r="H668" s="49">
        <v>69050734</v>
      </c>
      <c r="I668" s="52">
        <v>69.355474193800745</v>
      </c>
      <c r="J668" s="65">
        <v>19290606</v>
      </c>
      <c r="K668" s="50">
        <v>100</v>
      </c>
    </row>
    <row r="669" spans="1:11" s="124" customFormat="1" ht="15">
      <c r="A669" s="123"/>
      <c r="B669" s="45"/>
      <c r="C669" s="45"/>
      <c r="D669" s="75"/>
      <c r="E669" s="46"/>
      <c r="F669" s="51" t="s">
        <v>674</v>
      </c>
      <c r="G669" s="53"/>
      <c r="H669" s="49"/>
      <c r="I669" s="52"/>
      <c r="J669" s="65"/>
      <c r="K669" s="50"/>
    </row>
    <row r="670" spans="1:11" s="124" customFormat="1" ht="30">
      <c r="A670" s="123"/>
      <c r="B670" s="45"/>
      <c r="C670" s="45"/>
      <c r="D670" s="75"/>
      <c r="E670" s="46"/>
      <c r="F670" s="46" t="s">
        <v>675</v>
      </c>
      <c r="G670" s="53" t="s">
        <v>572</v>
      </c>
      <c r="H670" s="49">
        <v>12841686</v>
      </c>
      <c r="I670" s="52">
        <v>94.045083176772891</v>
      </c>
      <c r="J670" s="65">
        <v>460415</v>
      </c>
      <c r="K670" s="50">
        <v>100</v>
      </c>
    </row>
    <row r="671" spans="1:11" s="124" customFormat="1" ht="15">
      <c r="A671" s="123"/>
      <c r="B671" s="45"/>
      <c r="C671" s="45"/>
      <c r="D671" s="75"/>
      <c r="E671" s="46"/>
      <c r="F671" s="51" t="s">
        <v>600</v>
      </c>
      <c r="G671" s="53"/>
      <c r="H671" s="49"/>
      <c r="I671" s="52"/>
      <c r="J671" s="65"/>
      <c r="K671" s="50"/>
    </row>
    <row r="672" spans="1:11" s="124" customFormat="1" ht="69.75" customHeight="1">
      <c r="A672" s="123"/>
      <c r="B672" s="45"/>
      <c r="C672" s="45"/>
      <c r="D672" s="75"/>
      <c r="E672" s="46"/>
      <c r="F672" s="46" t="s">
        <v>125</v>
      </c>
      <c r="G672" s="53" t="s">
        <v>742</v>
      </c>
      <c r="H672" s="49">
        <v>2400000</v>
      </c>
      <c r="I672" s="52">
        <v>0</v>
      </c>
      <c r="J672" s="65">
        <v>2400000</v>
      </c>
      <c r="K672" s="50">
        <v>100</v>
      </c>
    </row>
    <row r="673" spans="1:11" s="124" customFormat="1" ht="68.25" customHeight="1">
      <c r="A673" s="123"/>
      <c r="B673" s="45"/>
      <c r="C673" s="45"/>
      <c r="D673" s="75"/>
      <c r="E673" s="46"/>
      <c r="F673" s="46" t="s">
        <v>839</v>
      </c>
      <c r="G673" s="96" t="s">
        <v>742</v>
      </c>
      <c r="H673" s="49">
        <v>2000000</v>
      </c>
      <c r="I673" s="52">
        <v>0</v>
      </c>
      <c r="J673" s="65">
        <v>2000000</v>
      </c>
      <c r="K673" s="50">
        <v>100</v>
      </c>
    </row>
    <row r="674" spans="1:11" s="124" customFormat="1" ht="19.5" customHeight="1">
      <c r="A674" s="123"/>
      <c r="B674" s="45"/>
      <c r="C674" s="45"/>
      <c r="D674" s="75"/>
      <c r="E674" s="46"/>
      <c r="F674" s="51" t="s">
        <v>676</v>
      </c>
      <c r="G674" s="53"/>
      <c r="H674" s="49"/>
      <c r="I674" s="52"/>
      <c r="J674" s="65"/>
      <c r="K674" s="50"/>
    </row>
    <row r="675" spans="1:11" s="124" customFormat="1" ht="30">
      <c r="A675" s="123"/>
      <c r="B675" s="45"/>
      <c r="C675" s="45"/>
      <c r="D675" s="75"/>
      <c r="E675" s="46"/>
      <c r="F675" s="46" t="s">
        <v>677</v>
      </c>
      <c r="G675" s="53" t="s">
        <v>604</v>
      </c>
      <c r="H675" s="49">
        <v>119991165</v>
      </c>
      <c r="I675" s="52">
        <v>98.457268341381649</v>
      </c>
      <c r="J675" s="65">
        <v>1460411</v>
      </c>
      <c r="K675" s="50">
        <v>100</v>
      </c>
    </row>
    <row r="676" spans="1:11" s="124" customFormat="1" ht="19.5" customHeight="1">
      <c r="A676" s="123"/>
      <c r="B676" s="45"/>
      <c r="C676" s="45"/>
      <c r="D676" s="75"/>
      <c r="E676" s="46"/>
      <c r="F676" s="51" t="s">
        <v>678</v>
      </c>
      <c r="G676" s="93"/>
      <c r="H676" s="93"/>
      <c r="I676" s="93"/>
      <c r="J676" s="65"/>
      <c r="K676" s="94"/>
    </row>
    <row r="677" spans="1:11" s="124" customFormat="1" ht="37.5" customHeight="1">
      <c r="A677" s="123"/>
      <c r="B677" s="45"/>
      <c r="C677" s="45"/>
      <c r="D677" s="75"/>
      <c r="E677" s="46"/>
      <c r="F677" s="46" t="s">
        <v>679</v>
      </c>
      <c r="G677" s="49" t="s">
        <v>572</v>
      </c>
      <c r="H677" s="49">
        <v>47139900</v>
      </c>
      <c r="I677" s="52">
        <v>35.910950171722895</v>
      </c>
      <c r="J677" s="65">
        <v>25521366</v>
      </c>
      <c r="K677" s="50">
        <v>90.050577111958233</v>
      </c>
    </row>
    <row r="678" spans="1:11" s="124" customFormat="1" ht="30">
      <c r="A678" s="123"/>
      <c r="B678" s="45"/>
      <c r="C678" s="45"/>
      <c r="D678" s="75"/>
      <c r="E678" s="46"/>
      <c r="F678" s="46" t="s">
        <v>367</v>
      </c>
      <c r="G678" s="49" t="s">
        <v>840</v>
      </c>
      <c r="H678" s="49">
        <v>46110961</v>
      </c>
      <c r="I678" s="52">
        <v>36.795934485078284</v>
      </c>
      <c r="J678" s="65">
        <v>25400000</v>
      </c>
      <c r="K678" s="50">
        <v>91.88045115780605</v>
      </c>
    </row>
    <row r="679" spans="1:11" s="124" customFormat="1" ht="15">
      <c r="A679" s="123"/>
      <c r="B679" s="45"/>
      <c r="C679" s="45"/>
      <c r="D679" s="75"/>
      <c r="E679" s="46"/>
      <c r="F679" s="51" t="s">
        <v>680</v>
      </c>
      <c r="G679" s="53"/>
      <c r="H679" s="49"/>
      <c r="I679" s="52"/>
      <c r="J679" s="65"/>
      <c r="K679" s="50"/>
    </row>
    <row r="680" spans="1:11" s="124" customFormat="1" ht="34.5" customHeight="1">
      <c r="A680" s="123"/>
      <c r="B680" s="45"/>
      <c r="C680" s="45"/>
      <c r="D680" s="75"/>
      <c r="E680" s="46"/>
      <c r="F680" s="46" t="s">
        <v>398</v>
      </c>
      <c r="G680" s="53" t="s">
        <v>658</v>
      </c>
      <c r="H680" s="49">
        <v>90588014</v>
      </c>
      <c r="I680" s="52">
        <v>87.008330925546062</v>
      </c>
      <c r="J680" s="65">
        <v>11002314</v>
      </c>
      <c r="K680" s="50">
        <v>100</v>
      </c>
    </row>
    <row r="681" spans="1:11" s="124" customFormat="1" ht="45">
      <c r="A681" s="123"/>
      <c r="B681" s="45"/>
      <c r="C681" s="45"/>
      <c r="D681" s="75"/>
      <c r="E681" s="46"/>
      <c r="F681" s="46" t="s">
        <v>841</v>
      </c>
      <c r="G681" s="53" t="s">
        <v>572</v>
      </c>
      <c r="H681" s="49">
        <v>26512077</v>
      </c>
      <c r="I681" s="52">
        <v>2.8088968661338698</v>
      </c>
      <c r="J681" s="65">
        <v>22500000</v>
      </c>
      <c r="K681" s="50">
        <v>87.675880316732631</v>
      </c>
    </row>
    <row r="682" spans="1:11" s="124" customFormat="1" ht="15">
      <c r="A682" s="123"/>
      <c r="B682" s="45"/>
      <c r="C682" s="45"/>
      <c r="D682" s="75"/>
      <c r="E682" s="46"/>
      <c r="F682" s="51" t="s">
        <v>353</v>
      </c>
      <c r="G682" s="53"/>
      <c r="H682" s="49"/>
      <c r="I682" s="52"/>
      <c r="J682" s="65"/>
      <c r="K682" s="50"/>
    </row>
    <row r="683" spans="1:11" s="124" customFormat="1" ht="60">
      <c r="A683" s="123"/>
      <c r="B683" s="45"/>
      <c r="C683" s="45"/>
      <c r="D683" s="75"/>
      <c r="E683" s="46"/>
      <c r="F683" s="46" t="s">
        <v>192</v>
      </c>
      <c r="G683" s="53" t="s">
        <v>730</v>
      </c>
      <c r="H683" s="49">
        <v>10000</v>
      </c>
      <c r="I683" s="52">
        <v>0</v>
      </c>
      <c r="J683" s="65">
        <v>10000</v>
      </c>
      <c r="K683" s="50">
        <v>100</v>
      </c>
    </row>
    <row r="684" spans="1:11" s="124" customFormat="1" ht="15">
      <c r="A684" s="123"/>
      <c r="B684" s="45"/>
      <c r="C684" s="45"/>
      <c r="D684" s="75"/>
      <c r="E684" s="46"/>
      <c r="F684" s="51" t="s">
        <v>842</v>
      </c>
      <c r="G684" s="53"/>
      <c r="H684" s="49"/>
      <c r="I684" s="52"/>
      <c r="J684" s="65"/>
      <c r="K684" s="50"/>
    </row>
    <row r="685" spans="1:11" s="124" customFormat="1" ht="30">
      <c r="A685" s="123"/>
      <c r="B685" s="45"/>
      <c r="C685" s="45"/>
      <c r="D685" s="75"/>
      <c r="E685" s="46"/>
      <c r="F685" s="46" t="s">
        <v>295</v>
      </c>
      <c r="G685" s="53" t="s">
        <v>572</v>
      </c>
      <c r="H685" s="49">
        <v>81303479</v>
      </c>
      <c r="I685" s="52">
        <v>45.147605553262984</v>
      </c>
      <c r="J685" s="65">
        <v>38572935</v>
      </c>
      <c r="K685" s="50">
        <v>100</v>
      </c>
    </row>
    <row r="686" spans="1:11" s="124" customFormat="1" ht="15">
      <c r="A686" s="123"/>
      <c r="B686" s="45"/>
      <c r="C686" s="45"/>
      <c r="D686" s="75"/>
      <c r="E686" s="46"/>
      <c r="F686" s="51" t="s">
        <v>602</v>
      </c>
      <c r="G686" s="53"/>
      <c r="H686" s="49"/>
      <c r="I686" s="52"/>
      <c r="J686" s="65"/>
      <c r="K686" s="50"/>
    </row>
    <row r="687" spans="1:11" s="124" customFormat="1" ht="45">
      <c r="A687" s="123"/>
      <c r="B687" s="45"/>
      <c r="C687" s="45"/>
      <c r="D687" s="75"/>
      <c r="E687" s="46"/>
      <c r="F687" s="46" t="s">
        <v>126</v>
      </c>
      <c r="G687" s="53" t="s">
        <v>572</v>
      </c>
      <c r="H687" s="49">
        <v>85721007</v>
      </c>
      <c r="I687" s="52">
        <v>92.19560148190979</v>
      </c>
      <c r="J687" s="65">
        <v>6667864</v>
      </c>
      <c r="K687" s="50">
        <v>99.97416619242469</v>
      </c>
    </row>
    <row r="688" spans="1:11" s="124" customFormat="1" ht="37.5" customHeight="1">
      <c r="A688" s="123"/>
      <c r="B688" s="45"/>
      <c r="C688" s="45"/>
      <c r="D688" s="75"/>
      <c r="E688" s="46"/>
      <c r="F688" s="46" t="s">
        <v>296</v>
      </c>
      <c r="G688" s="53" t="s">
        <v>572</v>
      </c>
      <c r="H688" s="49">
        <v>6468720</v>
      </c>
      <c r="I688" s="52">
        <v>1.2172732781755897</v>
      </c>
      <c r="J688" s="65">
        <v>6139682</v>
      </c>
      <c r="K688" s="50">
        <v>100</v>
      </c>
    </row>
    <row r="689" spans="1:12" s="124" customFormat="1" ht="15">
      <c r="A689" s="123"/>
      <c r="B689" s="45"/>
      <c r="C689" s="45"/>
      <c r="D689" s="75"/>
      <c r="E689" s="46"/>
      <c r="F689" s="51" t="s">
        <v>681</v>
      </c>
      <c r="G689" s="167"/>
      <c r="H689" s="93"/>
      <c r="I689" s="93"/>
      <c r="J689" s="65"/>
      <c r="K689" s="50"/>
    </row>
    <row r="690" spans="1:12" s="124" customFormat="1" ht="37.5" customHeight="1">
      <c r="A690" s="123"/>
      <c r="B690" s="45"/>
      <c r="C690" s="45"/>
      <c r="D690" s="75"/>
      <c r="E690" s="46"/>
      <c r="F690" s="46" t="s">
        <v>682</v>
      </c>
      <c r="G690" s="53" t="s">
        <v>572</v>
      </c>
      <c r="H690" s="49">
        <v>25575796</v>
      </c>
      <c r="I690" s="52">
        <v>90.211151512156249</v>
      </c>
      <c r="J690" s="65">
        <v>1205881</v>
      </c>
      <c r="K690" s="50">
        <v>100</v>
      </c>
    </row>
    <row r="691" spans="1:12" s="124" customFormat="1" ht="15.75" customHeight="1">
      <c r="A691" s="123"/>
      <c r="B691" s="45"/>
      <c r="C691" s="45"/>
      <c r="D691" s="75"/>
      <c r="E691" s="46"/>
      <c r="F691" s="51" t="s">
        <v>297</v>
      </c>
      <c r="G691" s="53"/>
      <c r="H691" s="49"/>
      <c r="I691" s="52"/>
      <c r="J691" s="65"/>
      <c r="K691" s="50"/>
    </row>
    <row r="692" spans="1:12" s="124" customFormat="1" ht="37.5" customHeight="1">
      <c r="A692" s="123"/>
      <c r="B692" s="45"/>
      <c r="C692" s="45"/>
      <c r="D692" s="75"/>
      <c r="E692" s="46"/>
      <c r="F692" s="46" t="s">
        <v>127</v>
      </c>
      <c r="G692" s="53" t="s">
        <v>745</v>
      </c>
      <c r="H692" s="49">
        <v>74289688</v>
      </c>
      <c r="I692" s="52">
        <v>1.451600160172976</v>
      </c>
      <c r="J692" s="65">
        <v>200000</v>
      </c>
      <c r="K692" s="50">
        <v>28.642453350995368</v>
      </c>
    </row>
    <row r="693" spans="1:12" s="126" customFormat="1" ht="33" customHeight="1">
      <c r="A693" s="125"/>
      <c r="B693" s="45" t="s">
        <v>531</v>
      </c>
      <c r="C693" s="45" t="s">
        <v>532</v>
      </c>
      <c r="D693" s="75" t="s">
        <v>524</v>
      </c>
      <c r="E693" s="46" t="s">
        <v>533</v>
      </c>
      <c r="F693" s="48"/>
      <c r="G693" s="77"/>
      <c r="H693" s="49"/>
      <c r="I693" s="49"/>
      <c r="J693" s="65">
        <f>J695+J734+J740+J707+J708+J709+J710+J711+J712+J713+J714+J715+J737+J742+J744+J697+J698+J699+J700+J701+J702+J703+J706+J716+J717+J718+J719+J720+J721+J722+J723+J724+J725+J726+J727++J728+J729+J696+J731+J704+J738+J735+J732+J730+J705</f>
        <v>105941176</v>
      </c>
      <c r="K693" s="50"/>
      <c r="L693" s="65"/>
    </row>
    <row r="694" spans="1:12" s="126" customFormat="1" ht="15">
      <c r="A694" s="125"/>
      <c r="B694" s="45"/>
      <c r="C694" s="45"/>
      <c r="D694" s="75"/>
      <c r="E694" s="46"/>
      <c r="F694" s="51" t="s">
        <v>580</v>
      </c>
      <c r="G694" s="53"/>
      <c r="H694" s="49"/>
      <c r="I694" s="49"/>
      <c r="J694" s="65"/>
      <c r="K694" s="50"/>
    </row>
    <row r="695" spans="1:12" s="126" customFormat="1" ht="45">
      <c r="A695" s="125"/>
      <c r="B695" s="45"/>
      <c r="C695" s="45"/>
      <c r="D695" s="75"/>
      <c r="E695" s="46"/>
      <c r="F695" s="46" t="s">
        <v>688</v>
      </c>
      <c r="G695" s="53" t="s">
        <v>663</v>
      </c>
      <c r="H695" s="49">
        <v>45235151</v>
      </c>
      <c r="I695" s="52">
        <v>78.437861586888488</v>
      </c>
      <c r="J695" s="65">
        <v>8195877</v>
      </c>
      <c r="K695" s="50">
        <v>100</v>
      </c>
    </row>
    <row r="696" spans="1:12" s="126" customFormat="1" ht="45">
      <c r="A696" s="125"/>
      <c r="B696" s="45"/>
      <c r="C696" s="45"/>
      <c r="D696" s="75"/>
      <c r="E696" s="46"/>
      <c r="F696" s="46" t="s">
        <v>303</v>
      </c>
      <c r="G696" s="53" t="s">
        <v>399</v>
      </c>
      <c r="H696" s="49">
        <v>209390977</v>
      </c>
      <c r="I696" s="52">
        <v>0.51228617649556185</v>
      </c>
      <c r="J696" s="65">
        <v>5868500</v>
      </c>
      <c r="K696" s="50">
        <v>3.3149379832159633</v>
      </c>
    </row>
    <row r="697" spans="1:12" s="126" customFormat="1" ht="45">
      <c r="A697" s="125"/>
      <c r="B697" s="45"/>
      <c r="C697" s="45"/>
      <c r="D697" s="75"/>
      <c r="E697" s="46"/>
      <c r="F697" s="46" t="s">
        <v>368</v>
      </c>
      <c r="G697" s="53" t="s">
        <v>730</v>
      </c>
      <c r="H697" s="49">
        <v>1500000</v>
      </c>
      <c r="I697" s="52">
        <v>0</v>
      </c>
      <c r="J697" s="65">
        <v>1500000</v>
      </c>
      <c r="K697" s="50">
        <v>100</v>
      </c>
    </row>
    <row r="698" spans="1:12" s="126" customFormat="1" ht="45">
      <c r="A698" s="125"/>
      <c r="B698" s="45"/>
      <c r="C698" s="45"/>
      <c r="D698" s="75"/>
      <c r="E698" s="46"/>
      <c r="F698" s="46" t="s">
        <v>369</v>
      </c>
      <c r="G698" s="53" t="s">
        <v>730</v>
      </c>
      <c r="H698" s="49">
        <v>2385261</v>
      </c>
      <c r="I698" s="52">
        <v>0</v>
      </c>
      <c r="J698" s="65">
        <v>2385261</v>
      </c>
      <c r="K698" s="50">
        <v>100</v>
      </c>
    </row>
    <row r="699" spans="1:12" s="126" customFormat="1" ht="45">
      <c r="A699" s="125"/>
      <c r="B699" s="45"/>
      <c r="C699" s="45"/>
      <c r="D699" s="75"/>
      <c r="E699" s="46"/>
      <c r="F699" s="46" t="s">
        <v>370</v>
      </c>
      <c r="G699" s="53" t="s">
        <v>730</v>
      </c>
      <c r="H699" s="49">
        <v>2559200</v>
      </c>
      <c r="I699" s="52">
        <v>0</v>
      </c>
      <c r="J699" s="65">
        <v>2559200</v>
      </c>
      <c r="K699" s="50">
        <v>100</v>
      </c>
    </row>
    <row r="700" spans="1:12" s="126" customFormat="1" ht="45">
      <c r="A700" s="125"/>
      <c r="B700" s="45"/>
      <c r="C700" s="45"/>
      <c r="D700" s="75"/>
      <c r="E700" s="46"/>
      <c r="F700" s="46" t="s">
        <v>371</v>
      </c>
      <c r="G700" s="53" t="s">
        <v>730</v>
      </c>
      <c r="H700" s="49">
        <v>388000</v>
      </c>
      <c r="I700" s="52">
        <v>0</v>
      </c>
      <c r="J700" s="65">
        <v>388000</v>
      </c>
      <c r="K700" s="50">
        <v>100</v>
      </c>
    </row>
    <row r="701" spans="1:12" s="126" customFormat="1" ht="30">
      <c r="A701" s="125"/>
      <c r="B701" s="45"/>
      <c r="C701" s="45"/>
      <c r="D701" s="75"/>
      <c r="E701" s="46"/>
      <c r="F701" s="46" t="s">
        <v>372</v>
      </c>
      <c r="G701" s="53" t="s">
        <v>730</v>
      </c>
      <c r="H701" s="49">
        <v>1394676</v>
      </c>
      <c r="I701" s="52">
        <v>0</v>
      </c>
      <c r="J701" s="65">
        <v>1394676</v>
      </c>
      <c r="K701" s="50">
        <v>100</v>
      </c>
    </row>
    <row r="702" spans="1:12" s="126" customFormat="1" ht="45">
      <c r="A702" s="125"/>
      <c r="B702" s="45"/>
      <c r="C702" s="45"/>
      <c r="D702" s="75"/>
      <c r="E702" s="46"/>
      <c r="F702" s="46" t="s">
        <v>373</v>
      </c>
      <c r="G702" s="53" t="s">
        <v>730</v>
      </c>
      <c r="H702" s="49">
        <v>878009</v>
      </c>
      <c r="I702" s="52">
        <v>0</v>
      </c>
      <c r="J702" s="65">
        <v>878009</v>
      </c>
      <c r="K702" s="50">
        <v>100</v>
      </c>
    </row>
    <row r="703" spans="1:12" s="126" customFormat="1" ht="45">
      <c r="A703" s="125"/>
      <c r="B703" s="45"/>
      <c r="C703" s="45"/>
      <c r="D703" s="75"/>
      <c r="E703" s="46"/>
      <c r="F703" s="46" t="s">
        <v>374</v>
      </c>
      <c r="G703" s="53" t="s">
        <v>730</v>
      </c>
      <c r="H703" s="49">
        <v>50000</v>
      </c>
      <c r="I703" s="52">
        <v>0</v>
      </c>
      <c r="J703" s="65">
        <v>50000</v>
      </c>
      <c r="K703" s="50">
        <v>100</v>
      </c>
    </row>
    <row r="704" spans="1:12" s="126" customFormat="1" ht="45">
      <c r="A704" s="125"/>
      <c r="B704" s="45"/>
      <c r="C704" s="45"/>
      <c r="D704" s="75"/>
      <c r="E704" s="46"/>
      <c r="F704" s="46" t="s">
        <v>428</v>
      </c>
      <c r="G704" s="53" t="s">
        <v>730</v>
      </c>
      <c r="H704" s="49">
        <v>5488728</v>
      </c>
      <c r="I704" s="52">
        <v>0</v>
      </c>
      <c r="J704" s="65">
        <v>5488728</v>
      </c>
      <c r="K704" s="50">
        <v>100</v>
      </c>
    </row>
    <row r="705" spans="1:11" s="126" customFormat="1" ht="45">
      <c r="A705" s="125"/>
      <c r="B705" s="45"/>
      <c r="C705" s="45"/>
      <c r="D705" s="75"/>
      <c r="E705" s="46"/>
      <c r="F705" s="46" t="s">
        <v>89</v>
      </c>
      <c r="G705" s="53" t="s">
        <v>155</v>
      </c>
      <c r="H705" s="49">
        <v>10000</v>
      </c>
      <c r="I705" s="52"/>
      <c r="J705" s="65">
        <v>10000</v>
      </c>
      <c r="K705" s="50">
        <v>100</v>
      </c>
    </row>
    <row r="706" spans="1:11" s="126" customFormat="1" ht="45">
      <c r="A706" s="125"/>
      <c r="B706" s="45"/>
      <c r="C706" s="45"/>
      <c r="D706" s="75"/>
      <c r="E706" s="46"/>
      <c r="F706" s="46" t="s">
        <v>375</v>
      </c>
      <c r="G706" s="53" t="s">
        <v>742</v>
      </c>
      <c r="H706" s="49">
        <v>10032239</v>
      </c>
      <c r="I706" s="52">
        <v>0</v>
      </c>
      <c r="J706" s="65">
        <v>9000000</v>
      </c>
      <c r="K706" s="50">
        <v>89.710781411806479</v>
      </c>
    </row>
    <row r="707" spans="1:11" s="126" customFormat="1" ht="53.25" customHeight="1">
      <c r="A707" s="125"/>
      <c r="B707" s="45"/>
      <c r="C707" s="45"/>
      <c r="D707" s="75"/>
      <c r="E707" s="46"/>
      <c r="F707" s="46" t="s">
        <v>298</v>
      </c>
      <c r="G707" s="53" t="s">
        <v>658</v>
      </c>
      <c r="H707" s="96">
        <v>119654837</v>
      </c>
      <c r="I707" s="52">
        <v>86.388831903218417</v>
      </c>
      <c r="J707" s="65">
        <v>4420197</v>
      </c>
      <c r="K707" s="50">
        <v>90.082955025044242</v>
      </c>
    </row>
    <row r="708" spans="1:11" s="126" customFormat="1" ht="60">
      <c r="A708" s="125"/>
      <c r="B708" s="45"/>
      <c r="C708" s="45"/>
      <c r="D708" s="75"/>
      <c r="E708" s="46"/>
      <c r="F708" s="46" t="s">
        <v>376</v>
      </c>
      <c r="G708" s="53" t="s">
        <v>658</v>
      </c>
      <c r="H708" s="96">
        <v>125458136</v>
      </c>
      <c r="I708" s="52">
        <v>79.234064979253318</v>
      </c>
      <c r="J708" s="65">
        <v>22000000</v>
      </c>
      <c r="K708" s="50">
        <v>96.769794985635684</v>
      </c>
    </row>
    <row r="709" spans="1:11" s="126" customFormat="1" ht="45">
      <c r="A709" s="125"/>
      <c r="B709" s="45"/>
      <c r="C709" s="45"/>
      <c r="D709" s="75"/>
      <c r="E709" s="46"/>
      <c r="F709" s="46" t="s">
        <v>444</v>
      </c>
      <c r="G709" s="53" t="s">
        <v>133</v>
      </c>
      <c r="H709" s="96">
        <v>497435328</v>
      </c>
      <c r="I709" s="52">
        <v>35.958706575822461</v>
      </c>
      <c r="J709" s="65">
        <v>111500</v>
      </c>
      <c r="K709" s="50">
        <v>35.98112154993543</v>
      </c>
    </row>
    <row r="710" spans="1:11" s="126" customFormat="1" ht="45">
      <c r="A710" s="125"/>
      <c r="B710" s="45"/>
      <c r="C710" s="45"/>
      <c r="D710" s="75"/>
      <c r="E710" s="46"/>
      <c r="F710" s="46" t="s">
        <v>299</v>
      </c>
      <c r="G710" s="53" t="s">
        <v>742</v>
      </c>
      <c r="H710" s="96">
        <v>24418568</v>
      </c>
      <c r="I710" s="52">
        <v>0</v>
      </c>
      <c r="J710" s="65">
        <v>10000</v>
      </c>
      <c r="K710" s="50">
        <v>4.0952442420046913E-2</v>
      </c>
    </row>
    <row r="711" spans="1:11" s="126" customFormat="1" ht="45">
      <c r="A711" s="125"/>
      <c r="B711" s="45"/>
      <c r="C711" s="45"/>
      <c r="D711" s="75"/>
      <c r="E711" s="46"/>
      <c r="F711" s="46" t="s">
        <v>300</v>
      </c>
      <c r="G711" s="53" t="s">
        <v>742</v>
      </c>
      <c r="H711" s="96">
        <v>58102410</v>
      </c>
      <c r="I711" s="52">
        <v>0</v>
      </c>
      <c r="J711" s="65">
        <v>10000</v>
      </c>
      <c r="K711" s="50">
        <v>1.721099004327015E-2</v>
      </c>
    </row>
    <row r="712" spans="1:11" s="126" customFormat="1" ht="45">
      <c r="A712" s="125"/>
      <c r="B712" s="45"/>
      <c r="C712" s="45"/>
      <c r="D712" s="75"/>
      <c r="E712" s="46"/>
      <c r="F712" s="46" t="s">
        <v>301</v>
      </c>
      <c r="G712" s="53" t="s">
        <v>742</v>
      </c>
      <c r="H712" s="96">
        <v>53358107</v>
      </c>
      <c r="I712" s="52">
        <v>0</v>
      </c>
      <c r="J712" s="65">
        <v>10000</v>
      </c>
      <c r="K712" s="50">
        <v>1.8741294551547712E-2</v>
      </c>
    </row>
    <row r="713" spans="1:11" s="126" customFormat="1" ht="45">
      <c r="A713" s="125"/>
      <c r="B713" s="45"/>
      <c r="C713" s="45"/>
      <c r="D713" s="75"/>
      <c r="E713" s="46"/>
      <c r="F713" s="46" t="s">
        <v>302</v>
      </c>
      <c r="G713" s="53" t="s">
        <v>742</v>
      </c>
      <c r="H713" s="96">
        <v>52075070</v>
      </c>
      <c r="I713" s="52">
        <v>0</v>
      </c>
      <c r="J713" s="65">
        <v>10000</v>
      </c>
      <c r="K713" s="50">
        <v>1.9203046678573837E-2</v>
      </c>
    </row>
    <row r="714" spans="1:11" s="126" customFormat="1" ht="60">
      <c r="A714" s="125"/>
      <c r="B714" s="45"/>
      <c r="C714" s="45"/>
      <c r="D714" s="75"/>
      <c r="E714" s="46"/>
      <c r="F714" s="46" t="s">
        <v>305</v>
      </c>
      <c r="G714" s="53" t="s">
        <v>304</v>
      </c>
      <c r="H714" s="96">
        <v>101714579</v>
      </c>
      <c r="I714" s="52">
        <v>1.9160239949476756</v>
      </c>
      <c r="J714" s="65">
        <v>100000</v>
      </c>
      <c r="K714" s="50">
        <v>2.014338318207078</v>
      </c>
    </row>
    <row r="715" spans="1:11" s="126" customFormat="1" ht="45">
      <c r="A715" s="125"/>
      <c r="B715" s="45"/>
      <c r="C715" s="45"/>
      <c r="D715" s="75"/>
      <c r="E715" s="46"/>
      <c r="F715" s="46" t="s">
        <v>377</v>
      </c>
      <c r="G715" s="53" t="s">
        <v>742</v>
      </c>
      <c r="H715" s="96">
        <v>2000000</v>
      </c>
      <c r="I715" s="52">
        <v>0</v>
      </c>
      <c r="J715" s="65">
        <v>2000000</v>
      </c>
      <c r="K715" s="50">
        <v>100</v>
      </c>
    </row>
    <row r="716" spans="1:11" s="126" customFormat="1" ht="45">
      <c r="A716" s="125"/>
      <c r="B716" s="45"/>
      <c r="C716" s="45"/>
      <c r="D716" s="75"/>
      <c r="E716" s="46"/>
      <c r="F716" s="46" t="s">
        <v>378</v>
      </c>
      <c r="G716" s="53" t="s">
        <v>730</v>
      </c>
      <c r="H716" s="96">
        <v>762000</v>
      </c>
      <c r="I716" s="52">
        <v>0</v>
      </c>
      <c r="J716" s="65">
        <v>762000</v>
      </c>
      <c r="K716" s="50">
        <v>100</v>
      </c>
    </row>
    <row r="717" spans="1:11" s="126" customFormat="1" ht="45">
      <c r="A717" s="125"/>
      <c r="B717" s="45"/>
      <c r="C717" s="45"/>
      <c r="D717" s="75"/>
      <c r="E717" s="46"/>
      <c r="F717" s="46" t="s">
        <v>379</v>
      </c>
      <c r="G717" s="53" t="s">
        <v>730</v>
      </c>
      <c r="H717" s="96">
        <v>1040024</v>
      </c>
      <c r="I717" s="52">
        <v>0</v>
      </c>
      <c r="J717" s="65">
        <v>1040024</v>
      </c>
      <c r="K717" s="50">
        <v>100</v>
      </c>
    </row>
    <row r="718" spans="1:11" s="126" customFormat="1" ht="45">
      <c r="A718" s="125"/>
      <c r="B718" s="45"/>
      <c r="C718" s="45"/>
      <c r="D718" s="75"/>
      <c r="E718" s="46"/>
      <c r="F718" s="46" t="s">
        <v>380</v>
      </c>
      <c r="G718" s="53" t="s">
        <v>730</v>
      </c>
      <c r="H718" s="96">
        <v>1357203</v>
      </c>
      <c r="I718" s="52">
        <v>0</v>
      </c>
      <c r="J718" s="65">
        <v>1357203</v>
      </c>
      <c r="K718" s="50">
        <v>100</v>
      </c>
    </row>
    <row r="719" spans="1:11" s="126" customFormat="1" ht="51.75" customHeight="1">
      <c r="A719" s="125"/>
      <c r="B719" s="45"/>
      <c r="C719" s="45"/>
      <c r="D719" s="75"/>
      <c r="E719" s="46"/>
      <c r="F719" s="46" t="s">
        <v>381</v>
      </c>
      <c r="G719" s="53" t="s">
        <v>730</v>
      </c>
      <c r="H719" s="96">
        <v>679313</v>
      </c>
      <c r="I719" s="52">
        <v>0</v>
      </c>
      <c r="J719" s="65">
        <v>679313</v>
      </c>
      <c r="K719" s="50">
        <v>100</v>
      </c>
    </row>
    <row r="720" spans="1:11" s="126" customFormat="1" ht="45">
      <c r="A720" s="125"/>
      <c r="B720" s="45"/>
      <c r="C720" s="45"/>
      <c r="D720" s="75"/>
      <c r="E720" s="46"/>
      <c r="F720" s="46" t="s">
        <v>382</v>
      </c>
      <c r="G720" s="53" t="s">
        <v>730</v>
      </c>
      <c r="H720" s="96">
        <v>357000</v>
      </c>
      <c r="I720" s="52">
        <v>0</v>
      </c>
      <c r="J720" s="65">
        <v>357000</v>
      </c>
      <c r="K720" s="50">
        <v>100</v>
      </c>
    </row>
    <row r="721" spans="1:11" s="126" customFormat="1" ht="60">
      <c r="A721" s="125"/>
      <c r="B721" s="45"/>
      <c r="C721" s="45"/>
      <c r="D721" s="75"/>
      <c r="E721" s="46"/>
      <c r="F721" s="46" t="s">
        <v>383</v>
      </c>
      <c r="G721" s="53" t="s">
        <v>730</v>
      </c>
      <c r="H721" s="96">
        <v>500000</v>
      </c>
      <c r="I721" s="52">
        <v>0</v>
      </c>
      <c r="J721" s="65">
        <v>500000</v>
      </c>
      <c r="K721" s="50">
        <v>100</v>
      </c>
    </row>
    <row r="722" spans="1:11" s="126" customFormat="1" ht="45">
      <c r="A722" s="125"/>
      <c r="B722" s="45"/>
      <c r="C722" s="45"/>
      <c r="D722" s="75"/>
      <c r="E722" s="46"/>
      <c r="F722" s="46" t="s">
        <v>384</v>
      </c>
      <c r="G722" s="53" t="s">
        <v>730</v>
      </c>
      <c r="H722" s="96">
        <v>1489000</v>
      </c>
      <c r="I722" s="52">
        <v>0</v>
      </c>
      <c r="J722" s="65">
        <v>1489000</v>
      </c>
      <c r="K722" s="50">
        <v>100</v>
      </c>
    </row>
    <row r="723" spans="1:11" s="126" customFormat="1" ht="45">
      <c r="A723" s="125"/>
      <c r="B723" s="45"/>
      <c r="C723" s="45"/>
      <c r="D723" s="75"/>
      <c r="E723" s="46"/>
      <c r="F723" s="46" t="s">
        <v>385</v>
      </c>
      <c r="G723" s="53" t="s">
        <v>730</v>
      </c>
      <c r="H723" s="96">
        <v>972000</v>
      </c>
      <c r="I723" s="52">
        <v>0</v>
      </c>
      <c r="J723" s="65">
        <v>972000</v>
      </c>
      <c r="K723" s="50">
        <v>100</v>
      </c>
    </row>
    <row r="724" spans="1:11" s="126" customFormat="1" ht="45">
      <c r="A724" s="125"/>
      <c r="B724" s="45"/>
      <c r="C724" s="45"/>
      <c r="D724" s="75"/>
      <c r="E724" s="46"/>
      <c r="F724" s="46" t="s">
        <v>386</v>
      </c>
      <c r="G724" s="53" t="s">
        <v>730</v>
      </c>
      <c r="H724" s="96">
        <v>1120000</v>
      </c>
      <c r="I724" s="52">
        <v>0</v>
      </c>
      <c r="J724" s="65">
        <v>1120000</v>
      </c>
      <c r="K724" s="50">
        <v>100</v>
      </c>
    </row>
    <row r="725" spans="1:11" s="126" customFormat="1" ht="45">
      <c r="A725" s="125"/>
      <c r="B725" s="45"/>
      <c r="C725" s="45"/>
      <c r="D725" s="75"/>
      <c r="E725" s="46"/>
      <c r="F725" s="46" t="s">
        <v>421</v>
      </c>
      <c r="G725" s="53" t="s">
        <v>730</v>
      </c>
      <c r="H725" s="96">
        <v>1000000</v>
      </c>
      <c r="I725" s="52">
        <v>0</v>
      </c>
      <c r="J725" s="65">
        <v>1000000</v>
      </c>
      <c r="K725" s="50">
        <v>100</v>
      </c>
    </row>
    <row r="726" spans="1:11" s="126" customFormat="1" ht="45">
      <c r="A726" s="125"/>
      <c r="B726" s="45"/>
      <c r="C726" s="45"/>
      <c r="D726" s="75"/>
      <c r="E726" s="46"/>
      <c r="F726" s="46" t="s">
        <v>387</v>
      </c>
      <c r="G726" s="53" t="s">
        <v>730</v>
      </c>
      <c r="H726" s="96">
        <v>511000</v>
      </c>
      <c r="I726" s="52">
        <v>0</v>
      </c>
      <c r="J726" s="65">
        <v>511000</v>
      </c>
      <c r="K726" s="50">
        <v>100</v>
      </c>
    </row>
    <row r="727" spans="1:11" s="126" customFormat="1" ht="45">
      <c r="A727" s="125"/>
      <c r="B727" s="45"/>
      <c r="C727" s="45"/>
      <c r="D727" s="75"/>
      <c r="E727" s="46"/>
      <c r="F727" s="46" t="s">
        <v>388</v>
      </c>
      <c r="G727" s="53" t="s">
        <v>730</v>
      </c>
      <c r="H727" s="96">
        <v>505000</v>
      </c>
      <c r="I727" s="52">
        <v>0</v>
      </c>
      <c r="J727" s="65">
        <v>505000</v>
      </c>
      <c r="K727" s="50">
        <v>100</v>
      </c>
    </row>
    <row r="728" spans="1:11" s="126" customFormat="1" ht="45">
      <c r="A728" s="125"/>
      <c r="B728" s="45"/>
      <c r="C728" s="45"/>
      <c r="D728" s="75"/>
      <c r="E728" s="46"/>
      <c r="F728" s="46" t="s">
        <v>389</v>
      </c>
      <c r="G728" s="53" t="s">
        <v>730</v>
      </c>
      <c r="H728" s="96">
        <v>650000</v>
      </c>
      <c r="I728" s="52">
        <v>0</v>
      </c>
      <c r="J728" s="65">
        <v>650000</v>
      </c>
      <c r="K728" s="50">
        <v>100</v>
      </c>
    </row>
    <row r="729" spans="1:11" s="126" customFormat="1" ht="52.5" customHeight="1">
      <c r="A729" s="125"/>
      <c r="B729" s="45"/>
      <c r="C729" s="45"/>
      <c r="D729" s="75"/>
      <c r="E729" s="46"/>
      <c r="F729" s="46" t="s">
        <v>390</v>
      </c>
      <c r="G729" s="53" t="s">
        <v>730</v>
      </c>
      <c r="H729" s="96">
        <v>10000</v>
      </c>
      <c r="I729" s="52">
        <v>0</v>
      </c>
      <c r="J729" s="65">
        <v>10000</v>
      </c>
      <c r="K729" s="50">
        <v>100</v>
      </c>
    </row>
    <row r="730" spans="1:11" s="126" customFormat="1" ht="45">
      <c r="A730" s="125"/>
      <c r="B730" s="45"/>
      <c r="C730" s="45"/>
      <c r="D730" s="75"/>
      <c r="E730" s="46"/>
      <c r="F730" s="46" t="s">
        <v>34</v>
      </c>
      <c r="G730" s="53" t="s">
        <v>730</v>
      </c>
      <c r="H730" s="96">
        <v>200000</v>
      </c>
      <c r="I730" s="52">
        <v>0</v>
      </c>
      <c r="J730" s="65">
        <v>200000</v>
      </c>
      <c r="K730" s="50">
        <v>100</v>
      </c>
    </row>
    <row r="731" spans="1:11" s="126" customFormat="1" ht="45">
      <c r="A731" s="125"/>
      <c r="B731" s="45"/>
      <c r="C731" s="45"/>
      <c r="D731" s="75"/>
      <c r="E731" s="46"/>
      <c r="F731" s="46" t="s">
        <v>400</v>
      </c>
      <c r="G731" s="53" t="s">
        <v>742</v>
      </c>
      <c r="H731" s="96">
        <v>3200000</v>
      </c>
      <c r="I731" s="52">
        <v>0</v>
      </c>
      <c r="J731" s="65">
        <v>3200000</v>
      </c>
      <c r="K731" s="50">
        <v>100</v>
      </c>
    </row>
    <row r="732" spans="1:11" s="126" customFormat="1" ht="48.75" customHeight="1">
      <c r="A732" s="125"/>
      <c r="B732" s="45"/>
      <c r="C732" s="45"/>
      <c r="D732" s="75"/>
      <c r="E732" s="46"/>
      <c r="F732" s="46" t="s">
        <v>35</v>
      </c>
      <c r="G732" s="53" t="s">
        <v>730</v>
      </c>
      <c r="H732" s="96">
        <v>200000</v>
      </c>
      <c r="I732" s="52">
        <v>0</v>
      </c>
      <c r="J732" s="65">
        <v>200000</v>
      </c>
      <c r="K732" s="50">
        <v>100</v>
      </c>
    </row>
    <row r="733" spans="1:11" s="126" customFormat="1" ht="15">
      <c r="A733" s="125"/>
      <c r="B733" s="45"/>
      <c r="C733" s="45"/>
      <c r="D733" s="75"/>
      <c r="E733" s="46"/>
      <c r="F733" s="51" t="s">
        <v>684</v>
      </c>
      <c r="G733" s="53"/>
      <c r="H733" s="49"/>
      <c r="I733" s="52"/>
      <c r="J733" s="65"/>
      <c r="K733" s="50"/>
    </row>
    <row r="734" spans="1:11" s="126" customFormat="1" ht="30">
      <c r="A734" s="125"/>
      <c r="B734" s="45"/>
      <c r="C734" s="45"/>
      <c r="D734" s="75"/>
      <c r="E734" s="46"/>
      <c r="F734" s="46" t="s">
        <v>685</v>
      </c>
      <c r="G734" s="53" t="s">
        <v>576</v>
      </c>
      <c r="H734" s="49">
        <v>7504475</v>
      </c>
      <c r="I734" s="52">
        <v>87.613699292755314</v>
      </c>
      <c r="J734" s="65">
        <v>189100</v>
      </c>
      <c r="K734" s="50">
        <v>100</v>
      </c>
    </row>
    <row r="735" spans="1:11" s="126" customFormat="1" ht="42.75" customHeight="1">
      <c r="A735" s="125"/>
      <c r="B735" s="45"/>
      <c r="C735" s="45"/>
      <c r="D735" s="75"/>
      <c r="E735" s="46"/>
      <c r="F735" s="46" t="s">
        <v>143</v>
      </c>
      <c r="G735" s="53" t="s">
        <v>740</v>
      </c>
      <c r="H735" s="49">
        <v>2661588</v>
      </c>
      <c r="I735" s="52">
        <v>3.1027341572023923</v>
      </c>
      <c r="J735" s="65">
        <v>2579006</v>
      </c>
      <c r="K735" s="50">
        <v>100</v>
      </c>
    </row>
    <row r="736" spans="1:11" s="126" customFormat="1" ht="15">
      <c r="A736" s="125"/>
      <c r="B736" s="45"/>
      <c r="C736" s="45"/>
      <c r="D736" s="75"/>
      <c r="E736" s="46"/>
      <c r="F736" s="51" t="s">
        <v>578</v>
      </c>
      <c r="G736" s="53"/>
      <c r="H736" s="49"/>
      <c r="I736" s="52"/>
      <c r="J736" s="65"/>
      <c r="K736" s="50"/>
    </row>
    <row r="737" spans="1:11" s="126" customFormat="1" ht="60">
      <c r="A737" s="125"/>
      <c r="B737" s="45"/>
      <c r="C737" s="45"/>
      <c r="D737" s="75"/>
      <c r="E737" s="46"/>
      <c r="F737" s="46" t="s">
        <v>306</v>
      </c>
      <c r="G737" s="53" t="s">
        <v>740</v>
      </c>
      <c r="H737" s="49">
        <v>578459</v>
      </c>
      <c r="I737" s="52">
        <v>0</v>
      </c>
      <c r="J737" s="65">
        <v>218613</v>
      </c>
      <c r="K737" s="50">
        <v>37.792306801346335</v>
      </c>
    </row>
    <row r="738" spans="1:11" s="126" customFormat="1" ht="57" customHeight="1">
      <c r="A738" s="125"/>
      <c r="B738" s="45"/>
      <c r="C738" s="45"/>
      <c r="D738" s="75"/>
      <c r="E738" s="46"/>
      <c r="F738" s="46" t="s">
        <v>201</v>
      </c>
      <c r="G738" s="96" t="s">
        <v>742</v>
      </c>
      <c r="H738" s="49">
        <v>3145292</v>
      </c>
      <c r="I738" s="52">
        <v>0</v>
      </c>
      <c r="J738" s="65">
        <v>3145292</v>
      </c>
      <c r="K738" s="50">
        <v>100</v>
      </c>
    </row>
    <row r="739" spans="1:11" s="126" customFormat="1" ht="15">
      <c r="A739" s="125"/>
      <c r="B739" s="45"/>
      <c r="C739" s="45"/>
      <c r="D739" s="75"/>
      <c r="E739" s="46"/>
      <c r="F739" s="51" t="s">
        <v>583</v>
      </c>
      <c r="G739" s="157"/>
      <c r="H739" s="157"/>
      <c r="I739" s="52"/>
      <c r="J739" s="65"/>
      <c r="K739" s="50"/>
    </row>
    <row r="740" spans="1:11" s="126" customFormat="1" ht="60">
      <c r="A740" s="125"/>
      <c r="B740" s="45"/>
      <c r="C740" s="45"/>
      <c r="D740" s="75"/>
      <c r="E740" s="46"/>
      <c r="F740" s="46" t="s">
        <v>687</v>
      </c>
      <c r="G740" s="53" t="s">
        <v>658</v>
      </c>
      <c r="H740" s="49">
        <v>58189738</v>
      </c>
      <c r="I740" s="52">
        <v>88.497388955420277</v>
      </c>
      <c r="J740" s="65">
        <v>243475</v>
      </c>
      <c r="K740" s="50">
        <v>100</v>
      </c>
    </row>
    <row r="741" spans="1:11" s="126" customFormat="1" ht="15">
      <c r="A741" s="125"/>
      <c r="B741" s="45"/>
      <c r="C741" s="45"/>
      <c r="D741" s="75"/>
      <c r="E741" s="46"/>
      <c r="F741" s="51" t="s">
        <v>716</v>
      </c>
      <c r="G741" s="53"/>
      <c r="H741" s="49"/>
      <c r="I741" s="52"/>
      <c r="J741" s="65"/>
      <c r="K741" s="50"/>
    </row>
    <row r="742" spans="1:11" s="126" customFormat="1" ht="45">
      <c r="A742" s="125"/>
      <c r="B742" s="45"/>
      <c r="C742" s="45"/>
      <c r="D742" s="75"/>
      <c r="E742" s="46"/>
      <c r="F742" s="46" t="s">
        <v>307</v>
      </c>
      <c r="G742" s="53" t="s">
        <v>658</v>
      </c>
      <c r="H742" s="49">
        <v>16345085</v>
      </c>
      <c r="I742" s="52">
        <v>39.654581178378699</v>
      </c>
      <c r="J742" s="65">
        <v>9313980</v>
      </c>
      <c r="K742" s="50">
        <v>96.637949573220325</v>
      </c>
    </row>
    <row r="743" spans="1:11" s="126" customFormat="1" ht="15">
      <c r="A743" s="125"/>
      <c r="B743" s="45"/>
      <c r="C743" s="45"/>
      <c r="D743" s="75"/>
      <c r="E743" s="46"/>
      <c r="F743" s="51" t="s">
        <v>842</v>
      </c>
      <c r="G743" s="53"/>
      <c r="H743" s="49"/>
      <c r="I743" s="52"/>
      <c r="J743" s="65"/>
      <c r="K743" s="50"/>
    </row>
    <row r="744" spans="1:11" s="126" customFormat="1" ht="45">
      <c r="A744" s="125"/>
      <c r="B744" s="45"/>
      <c r="C744" s="45"/>
      <c r="D744" s="75"/>
      <c r="E744" s="46"/>
      <c r="F744" s="46" t="s">
        <v>451</v>
      </c>
      <c r="G744" s="53" t="s">
        <v>572</v>
      </c>
      <c r="H744" s="49">
        <v>39062685</v>
      </c>
      <c r="I744" s="52">
        <v>36.091912268703496</v>
      </c>
      <c r="J744" s="65">
        <v>9309222</v>
      </c>
      <c r="K744" s="50">
        <v>85.523286481715218</v>
      </c>
    </row>
    <row r="745" spans="1:11" s="126" customFormat="1" ht="33" customHeight="1">
      <c r="A745" s="125"/>
      <c r="B745" s="45" t="s">
        <v>689</v>
      </c>
      <c r="C745" s="45" t="s">
        <v>690</v>
      </c>
      <c r="D745" s="75" t="s">
        <v>524</v>
      </c>
      <c r="E745" s="46" t="s">
        <v>691</v>
      </c>
      <c r="F745" s="48"/>
      <c r="G745" s="53"/>
      <c r="H745" s="49"/>
      <c r="I745" s="49"/>
      <c r="J745" s="65">
        <f>J747</f>
        <v>300000</v>
      </c>
      <c r="K745" s="50"/>
    </row>
    <row r="746" spans="1:11" s="126" customFormat="1" ht="15">
      <c r="A746" s="125"/>
      <c r="B746" s="45"/>
      <c r="C746" s="45"/>
      <c r="D746" s="75"/>
      <c r="E746" s="46"/>
      <c r="F746" s="51" t="s">
        <v>692</v>
      </c>
      <c r="G746" s="53"/>
      <c r="H746" s="49"/>
      <c r="I746" s="52"/>
      <c r="J746" s="65"/>
      <c r="K746" s="50"/>
    </row>
    <row r="747" spans="1:11" s="126" customFormat="1" ht="33" customHeight="1">
      <c r="A747" s="125"/>
      <c r="B747" s="45"/>
      <c r="C747" s="45"/>
      <c r="D747" s="75"/>
      <c r="E747" s="46"/>
      <c r="F747" s="46" t="s">
        <v>694</v>
      </c>
      <c r="G747" s="53" t="s">
        <v>693</v>
      </c>
      <c r="H747" s="49">
        <v>11253441</v>
      </c>
      <c r="I747" s="52">
        <v>95.112606002021963</v>
      </c>
      <c r="J747" s="65">
        <v>300000</v>
      </c>
      <c r="K747" s="50">
        <v>100</v>
      </c>
    </row>
    <row r="748" spans="1:11" s="126" customFormat="1" ht="33" customHeight="1">
      <c r="A748" s="125"/>
      <c r="B748" s="45" t="s">
        <v>573</v>
      </c>
      <c r="C748" s="45" t="s">
        <v>574</v>
      </c>
      <c r="D748" s="75" t="s">
        <v>524</v>
      </c>
      <c r="E748" s="46" t="s">
        <v>575</v>
      </c>
      <c r="F748" s="48"/>
      <c r="G748" s="77"/>
      <c r="H748" s="49"/>
      <c r="I748" s="49"/>
      <c r="J748" s="65">
        <f>J750+J752</f>
        <v>8973939</v>
      </c>
      <c r="K748" s="50"/>
    </row>
    <row r="749" spans="1:11" s="126" customFormat="1" ht="15">
      <c r="A749" s="125"/>
      <c r="B749" s="45"/>
      <c r="C749" s="45"/>
      <c r="D749" s="75"/>
      <c r="E749" s="46"/>
      <c r="F749" s="51" t="s">
        <v>308</v>
      </c>
      <c r="G749" s="53"/>
      <c r="H749" s="49"/>
      <c r="I749" s="49"/>
      <c r="J749" s="65"/>
      <c r="K749" s="50"/>
    </row>
    <row r="750" spans="1:11" s="126" customFormat="1" ht="39.75" customHeight="1">
      <c r="A750" s="125"/>
      <c r="B750" s="45"/>
      <c r="C750" s="45"/>
      <c r="D750" s="75"/>
      <c r="E750" s="46"/>
      <c r="F750" s="46" t="s">
        <v>309</v>
      </c>
      <c r="G750" s="53" t="s">
        <v>576</v>
      </c>
      <c r="H750" s="49">
        <v>2858554</v>
      </c>
      <c r="I750" s="52">
        <v>6.2024681010049107</v>
      </c>
      <c r="J750" s="65">
        <v>2473939</v>
      </c>
      <c r="K750" s="50">
        <v>100</v>
      </c>
    </row>
    <row r="751" spans="1:11" s="126" customFormat="1" ht="15">
      <c r="A751" s="125"/>
      <c r="B751" s="45"/>
      <c r="C751" s="45"/>
      <c r="D751" s="75"/>
      <c r="E751" s="46"/>
      <c r="F751" s="51" t="s">
        <v>600</v>
      </c>
      <c r="G751" s="53"/>
      <c r="H751" s="49"/>
      <c r="I751" s="52"/>
      <c r="J751" s="65"/>
      <c r="K751" s="50"/>
    </row>
    <row r="752" spans="1:11" s="126" customFormat="1" ht="49.5" customHeight="1">
      <c r="A752" s="125"/>
      <c r="B752" s="45"/>
      <c r="C752" s="45"/>
      <c r="D752" s="75"/>
      <c r="E752" s="46"/>
      <c r="F752" s="46" t="s">
        <v>312</v>
      </c>
      <c r="G752" s="53" t="s">
        <v>742</v>
      </c>
      <c r="H752" s="49">
        <v>6500000</v>
      </c>
      <c r="I752" s="52">
        <v>0</v>
      </c>
      <c r="J752" s="65">
        <v>6500000</v>
      </c>
      <c r="K752" s="50">
        <v>100</v>
      </c>
    </row>
    <row r="753" spans="1:12" s="126" customFormat="1" ht="30">
      <c r="A753" s="125"/>
      <c r="B753" s="45" t="s">
        <v>515</v>
      </c>
      <c r="C753" s="45" t="s">
        <v>514</v>
      </c>
      <c r="D753" s="45" t="s">
        <v>524</v>
      </c>
      <c r="E753" s="46" t="s">
        <v>516</v>
      </c>
      <c r="F753" s="97"/>
      <c r="G753" s="49"/>
      <c r="H753" s="49"/>
      <c r="I753" s="49"/>
      <c r="J753" s="65">
        <f>J755+J763+J793+J756+J757+J760+J790+J794+J796++J798+J800+J802+J758+J764+J782+J765+J759+J791+J788+J767+J768+J769+J770+J771+J772+J773+J774+J776+J775+J777+J778+J779+J780+J784+J786+J761+J766</f>
        <v>181359310</v>
      </c>
      <c r="K753" s="50"/>
      <c r="L753" s="65"/>
    </row>
    <row r="754" spans="1:12" s="126" customFormat="1" ht="15">
      <c r="A754" s="125"/>
      <c r="B754" s="45"/>
      <c r="C754" s="45"/>
      <c r="D754" s="45"/>
      <c r="E754" s="46"/>
      <c r="F754" s="51" t="s">
        <v>580</v>
      </c>
      <c r="G754" s="53"/>
      <c r="H754" s="49"/>
      <c r="I754" s="49"/>
      <c r="J754" s="65"/>
      <c r="K754" s="50"/>
    </row>
    <row r="755" spans="1:12" s="126" customFormat="1" ht="63" customHeight="1">
      <c r="A755" s="125"/>
      <c r="B755" s="45"/>
      <c r="C755" s="45"/>
      <c r="D755" s="45"/>
      <c r="E755" s="46"/>
      <c r="F755" s="46" t="s">
        <v>422</v>
      </c>
      <c r="G755" s="53" t="s">
        <v>658</v>
      </c>
      <c r="H755" s="49">
        <v>86763598</v>
      </c>
      <c r="I755" s="52">
        <v>72.125827469718345</v>
      </c>
      <c r="J755" s="65">
        <v>21972561</v>
      </c>
      <c r="K755" s="50">
        <v>100</v>
      </c>
    </row>
    <row r="756" spans="1:12" s="126" customFormat="1" ht="30">
      <c r="A756" s="125"/>
      <c r="B756" s="45"/>
      <c r="C756" s="45"/>
      <c r="D756" s="45"/>
      <c r="E756" s="46"/>
      <c r="F756" s="46" t="s">
        <v>313</v>
      </c>
      <c r="G756" s="53" t="s">
        <v>572</v>
      </c>
      <c r="H756" s="49">
        <v>15888499</v>
      </c>
      <c r="I756" s="52">
        <v>87.930539064766265</v>
      </c>
      <c r="J756" s="65">
        <v>1495105</v>
      </c>
      <c r="K756" s="50">
        <v>100</v>
      </c>
    </row>
    <row r="757" spans="1:12" s="126" customFormat="1" ht="48.75" customHeight="1">
      <c r="A757" s="125"/>
      <c r="B757" s="45"/>
      <c r="C757" s="45"/>
      <c r="D757" s="45"/>
      <c r="E757" s="46"/>
      <c r="F757" s="46" t="s">
        <v>314</v>
      </c>
      <c r="G757" s="53">
        <v>2021</v>
      </c>
      <c r="H757" s="49">
        <v>12324511</v>
      </c>
      <c r="I757" s="52">
        <v>1.435156331963191</v>
      </c>
      <c r="J757" s="65">
        <v>11752295</v>
      </c>
      <c r="K757" s="50">
        <v>100</v>
      </c>
    </row>
    <row r="758" spans="1:12" s="126" customFormat="1" ht="30">
      <c r="A758" s="125"/>
      <c r="B758" s="45"/>
      <c r="C758" s="45"/>
      <c r="D758" s="45"/>
      <c r="E758" s="46"/>
      <c r="F758" s="46" t="s">
        <v>401</v>
      </c>
      <c r="G758" s="53" t="s">
        <v>572</v>
      </c>
      <c r="H758" s="49">
        <v>3250121</v>
      </c>
      <c r="I758" s="52">
        <v>76.286175191631315</v>
      </c>
      <c r="J758" s="65">
        <v>423738</v>
      </c>
      <c r="K758" s="50">
        <v>89.323782099189543</v>
      </c>
    </row>
    <row r="759" spans="1:12" s="126" customFormat="1" ht="30">
      <c r="A759" s="125"/>
      <c r="B759" s="45"/>
      <c r="C759" s="45"/>
      <c r="D759" s="45"/>
      <c r="E759" s="46"/>
      <c r="F759" s="46" t="s">
        <v>452</v>
      </c>
      <c r="G759" s="53" t="s">
        <v>658</v>
      </c>
      <c r="H759" s="49">
        <v>211178536</v>
      </c>
      <c r="I759" s="52">
        <v>95.217316972024094</v>
      </c>
      <c r="J759" s="65">
        <v>4431670</v>
      </c>
      <c r="K759" s="50">
        <v>100</v>
      </c>
    </row>
    <row r="760" spans="1:12" s="126" customFormat="1" ht="30">
      <c r="A760" s="125"/>
      <c r="B760" s="45"/>
      <c r="C760" s="45"/>
      <c r="D760" s="45"/>
      <c r="E760" s="46"/>
      <c r="F760" s="46" t="s">
        <v>315</v>
      </c>
      <c r="G760" s="53" t="s">
        <v>742</v>
      </c>
      <c r="H760" s="49">
        <v>6000000</v>
      </c>
      <c r="I760" s="52">
        <v>0</v>
      </c>
      <c r="J760" s="65">
        <v>6000000</v>
      </c>
      <c r="K760" s="50">
        <v>100</v>
      </c>
    </row>
    <row r="761" spans="1:12" s="126" customFormat="1" ht="45">
      <c r="A761" s="125"/>
      <c r="B761" s="45"/>
      <c r="C761" s="45"/>
      <c r="D761" s="45"/>
      <c r="E761" s="46"/>
      <c r="F761" s="46" t="s">
        <v>36</v>
      </c>
      <c r="G761" s="53" t="s">
        <v>730</v>
      </c>
      <c r="H761" s="49">
        <v>100000</v>
      </c>
      <c r="I761" s="52">
        <v>0</v>
      </c>
      <c r="J761" s="65">
        <v>100000</v>
      </c>
      <c r="K761" s="50">
        <v>100</v>
      </c>
    </row>
    <row r="762" spans="1:12" s="126" customFormat="1" ht="15">
      <c r="A762" s="125"/>
      <c r="B762" s="45"/>
      <c r="C762" s="45"/>
      <c r="D762" s="45"/>
      <c r="E762" s="46"/>
      <c r="F762" s="51" t="s">
        <v>578</v>
      </c>
      <c r="G762" s="53"/>
      <c r="H762" s="49"/>
      <c r="I762" s="52"/>
      <c r="J762" s="65"/>
      <c r="K762" s="50"/>
    </row>
    <row r="763" spans="1:12" s="126" customFormat="1" ht="46.5" customHeight="1">
      <c r="A763" s="125"/>
      <c r="B763" s="45"/>
      <c r="C763" s="45"/>
      <c r="D763" s="45"/>
      <c r="E763" s="46"/>
      <c r="F763" s="46" t="s">
        <v>695</v>
      </c>
      <c r="G763" s="53" t="s">
        <v>658</v>
      </c>
      <c r="H763" s="49">
        <v>270871844</v>
      </c>
      <c r="I763" s="52">
        <v>38.225294468036331</v>
      </c>
      <c r="J763" s="65">
        <v>58649931</v>
      </c>
      <c r="K763" s="50">
        <v>100</v>
      </c>
    </row>
    <row r="764" spans="1:12" s="126" customFormat="1" ht="68.25" customHeight="1">
      <c r="A764" s="125"/>
      <c r="B764" s="45"/>
      <c r="C764" s="45"/>
      <c r="D764" s="45"/>
      <c r="E764" s="46"/>
      <c r="F764" s="46" t="s">
        <v>402</v>
      </c>
      <c r="G764" s="53" t="s">
        <v>742</v>
      </c>
      <c r="H764" s="49">
        <v>910000</v>
      </c>
      <c r="I764" s="52">
        <v>0</v>
      </c>
      <c r="J764" s="65">
        <v>910000</v>
      </c>
      <c r="K764" s="50">
        <v>100</v>
      </c>
    </row>
    <row r="765" spans="1:12" s="126" customFormat="1" ht="30">
      <c r="A765" s="125"/>
      <c r="B765" s="45"/>
      <c r="C765" s="45"/>
      <c r="D765" s="45"/>
      <c r="E765" s="46"/>
      <c r="F765" s="46" t="s">
        <v>403</v>
      </c>
      <c r="G765" s="179" t="s">
        <v>155</v>
      </c>
      <c r="H765" s="49">
        <v>147700834</v>
      </c>
      <c r="I765" s="52">
        <v>0</v>
      </c>
      <c r="J765" s="65">
        <v>2500000</v>
      </c>
      <c r="K765" s="50">
        <v>35.54482298996362</v>
      </c>
    </row>
    <row r="766" spans="1:12" s="126" customFormat="1" ht="57" customHeight="1">
      <c r="A766" s="125"/>
      <c r="B766" s="45"/>
      <c r="C766" s="45"/>
      <c r="D766" s="45"/>
      <c r="E766" s="46"/>
      <c r="F766" s="46" t="s">
        <v>37</v>
      </c>
      <c r="G766" s="179" t="s">
        <v>730</v>
      </c>
      <c r="H766" s="49">
        <v>10000</v>
      </c>
      <c r="I766" s="52">
        <v>0</v>
      </c>
      <c r="J766" s="65">
        <v>10000</v>
      </c>
      <c r="K766" s="50">
        <v>100</v>
      </c>
    </row>
    <row r="767" spans="1:12" s="126" customFormat="1" ht="60">
      <c r="A767" s="125"/>
      <c r="B767" s="45"/>
      <c r="C767" s="45"/>
      <c r="D767" s="45"/>
      <c r="E767" s="46"/>
      <c r="F767" s="46" t="s">
        <v>38</v>
      </c>
      <c r="G767" s="179" t="s">
        <v>730</v>
      </c>
      <c r="H767" s="49">
        <v>10000</v>
      </c>
      <c r="I767" s="52">
        <v>0</v>
      </c>
      <c r="J767" s="65">
        <v>10000</v>
      </c>
      <c r="K767" s="50">
        <v>100</v>
      </c>
    </row>
    <row r="768" spans="1:12" s="126" customFormat="1" ht="60">
      <c r="A768" s="125"/>
      <c r="B768" s="45"/>
      <c r="C768" s="45"/>
      <c r="D768" s="45"/>
      <c r="E768" s="46"/>
      <c r="F768" s="46" t="s">
        <v>39</v>
      </c>
      <c r="G768" s="179" t="s">
        <v>730</v>
      </c>
      <c r="H768" s="49">
        <v>10000</v>
      </c>
      <c r="I768" s="52">
        <v>0</v>
      </c>
      <c r="J768" s="65">
        <v>10000</v>
      </c>
      <c r="K768" s="50">
        <v>100</v>
      </c>
    </row>
    <row r="769" spans="1:11" s="126" customFormat="1" ht="60">
      <c r="A769" s="125"/>
      <c r="B769" s="45"/>
      <c r="C769" s="45"/>
      <c r="D769" s="45"/>
      <c r="E769" s="46"/>
      <c r="F769" s="46" t="s">
        <v>40</v>
      </c>
      <c r="G769" s="179" t="s">
        <v>730</v>
      </c>
      <c r="H769" s="49">
        <v>10000</v>
      </c>
      <c r="I769" s="52">
        <v>0</v>
      </c>
      <c r="J769" s="65">
        <v>10000</v>
      </c>
      <c r="K769" s="50">
        <v>100</v>
      </c>
    </row>
    <row r="770" spans="1:11" s="126" customFormat="1" ht="60">
      <c r="A770" s="125"/>
      <c r="B770" s="45"/>
      <c r="C770" s="45"/>
      <c r="D770" s="45"/>
      <c r="E770" s="46"/>
      <c r="F770" s="46" t="s">
        <v>41</v>
      </c>
      <c r="G770" s="179" t="s">
        <v>730</v>
      </c>
      <c r="H770" s="49">
        <v>10000</v>
      </c>
      <c r="I770" s="52">
        <v>0</v>
      </c>
      <c r="J770" s="65">
        <v>10000</v>
      </c>
      <c r="K770" s="50">
        <v>100</v>
      </c>
    </row>
    <row r="771" spans="1:11" s="126" customFormat="1" ht="60">
      <c r="A771" s="125"/>
      <c r="B771" s="45"/>
      <c r="C771" s="45"/>
      <c r="D771" s="45"/>
      <c r="E771" s="46"/>
      <c r="F771" s="46" t="s">
        <v>42</v>
      </c>
      <c r="G771" s="179" t="s">
        <v>730</v>
      </c>
      <c r="H771" s="49">
        <v>10000</v>
      </c>
      <c r="I771" s="52">
        <v>0</v>
      </c>
      <c r="J771" s="65">
        <v>10000</v>
      </c>
      <c r="K771" s="50">
        <v>100</v>
      </c>
    </row>
    <row r="772" spans="1:11" s="126" customFormat="1" ht="60">
      <c r="A772" s="125"/>
      <c r="B772" s="45"/>
      <c r="C772" s="45"/>
      <c r="D772" s="45"/>
      <c r="E772" s="46"/>
      <c r="F772" s="46" t="s">
        <v>210</v>
      </c>
      <c r="G772" s="179" t="s">
        <v>730</v>
      </c>
      <c r="H772" s="49">
        <v>10000</v>
      </c>
      <c r="I772" s="52">
        <v>0</v>
      </c>
      <c r="J772" s="65">
        <v>10000</v>
      </c>
      <c r="K772" s="50">
        <v>100</v>
      </c>
    </row>
    <row r="773" spans="1:11" s="126" customFormat="1" ht="60">
      <c r="A773" s="125"/>
      <c r="B773" s="45"/>
      <c r="C773" s="45"/>
      <c r="D773" s="45"/>
      <c r="E773" s="46"/>
      <c r="F773" s="46" t="s">
        <v>193</v>
      </c>
      <c r="G773" s="179" t="s">
        <v>730</v>
      </c>
      <c r="H773" s="49">
        <v>10000</v>
      </c>
      <c r="I773" s="52">
        <v>0</v>
      </c>
      <c r="J773" s="65">
        <v>10000</v>
      </c>
      <c r="K773" s="50">
        <v>100</v>
      </c>
    </row>
    <row r="774" spans="1:11" s="126" customFormat="1" ht="60">
      <c r="A774" s="125"/>
      <c r="B774" s="45"/>
      <c r="C774" s="45"/>
      <c r="D774" s="45"/>
      <c r="E774" s="46"/>
      <c r="F774" s="46" t="s">
        <v>43</v>
      </c>
      <c r="G774" s="179" t="s">
        <v>730</v>
      </c>
      <c r="H774" s="49">
        <v>10000</v>
      </c>
      <c r="I774" s="52">
        <v>0</v>
      </c>
      <c r="J774" s="65">
        <v>10000</v>
      </c>
      <c r="K774" s="50">
        <v>100</v>
      </c>
    </row>
    <row r="775" spans="1:11" s="126" customFormat="1" ht="60">
      <c r="A775" s="125"/>
      <c r="B775" s="45"/>
      <c r="C775" s="45"/>
      <c r="D775" s="45"/>
      <c r="E775" s="46"/>
      <c r="F775" s="46" t="s">
        <v>44</v>
      </c>
      <c r="G775" s="179" t="s">
        <v>730</v>
      </c>
      <c r="H775" s="49">
        <v>10000</v>
      </c>
      <c r="I775" s="52">
        <v>0</v>
      </c>
      <c r="J775" s="65">
        <v>10000</v>
      </c>
      <c r="K775" s="50">
        <v>100</v>
      </c>
    </row>
    <row r="776" spans="1:11" s="126" customFormat="1" ht="75">
      <c r="A776" s="125"/>
      <c r="B776" s="45"/>
      <c r="C776" s="45"/>
      <c r="D776" s="45"/>
      <c r="E776" s="46"/>
      <c r="F776" s="46" t="s">
        <v>45</v>
      </c>
      <c r="G776" s="179" t="s">
        <v>730</v>
      </c>
      <c r="H776" s="49">
        <v>10000</v>
      </c>
      <c r="I776" s="52">
        <v>0</v>
      </c>
      <c r="J776" s="65">
        <v>10000</v>
      </c>
      <c r="K776" s="50">
        <v>100</v>
      </c>
    </row>
    <row r="777" spans="1:11" s="126" customFormat="1" ht="60">
      <c r="A777" s="125"/>
      <c r="B777" s="45"/>
      <c r="C777" s="45"/>
      <c r="D777" s="45"/>
      <c r="E777" s="46"/>
      <c r="F777" s="46" t="s">
        <v>46</v>
      </c>
      <c r="G777" s="179" t="s">
        <v>730</v>
      </c>
      <c r="H777" s="49">
        <v>10000</v>
      </c>
      <c r="I777" s="52">
        <v>0</v>
      </c>
      <c r="J777" s="65">
        <v>10000</v>
      </c>
      <c r="K777" s="50">
        <v>100</v>
      </c>
    </row>
    <row r="778" spans="1:11" s="126" customFormat="1" ht="45">
      <c r="A778" s="125"/>
      <c r="B778" s="45"/>
      <c r="C778" s="45"/>
      <c r="D778" s="45"/>
      <c r="E778" s="46"/>
      <c r="F778" s="46" t="s">
        <v>194</v>
      </c>
      <c r="G778" s="179" t="s">
        <v>730</v>
      </c>
      <c r="H778" s="49">
        <v>10000</v>
      </c>
      <c r="I778" s="52">
        <v>0</v>
      </c>
      <c r="J778" s="65">
        <v>10000</v>
      </c>
      <c r="K778" s="50">
        <v>100</v>
      </c>
    </row>
    <row r="779" spans="1:11" s="126" customFormat="1" ht="60">
      <c r="A779" s="125"/>
      <c r="B779" s="45"/>
      <c r="C779" s="45"/>
      <c r="D779" s="45"/>
      <c r="E779" s="46"/>
      <c r="F779" s="46" t="s">
        <v>47</v>
      </c>
      <c r="G779" s="179" t="s">
        <v>730</v>
      </c>
      <c r="H779" s="49">
        <v>10000</v>
      </c>
      <c r="I779" s="52">
        <v>0</v>
      </c>
      <c r="J779" s="65">
        <v>10000</v>
      </c>
      <c r="K779" s="50">
        <v>100</v>
      </c>
    </row>
    <row r="780" spans="1:11" s="126" customFormat="1" ht="45">
      <c r="A780" s="125"/>
      <c r="B780" s="45"/>
      <c r="C780" s="45"/>
      <c r="D780" s="45"/>
      <c r="E780" s="46"/>
      <c r="F780" s="46" t="s">
        <v>195</v>
      </c>
      <c r="G780" s="179" t="s">
        <v>730</v>
      </c>
      <c r="H780" s="49">
        <v>10000</v>
      </c>
      <c r="I780" s="52">
        <v>0</v>
      </c>
      <c r="J780" s="65">
        <v>10000</v>
      </c>
      <c r="K780" s="50">
        <v>100</v>
      </c>
    </row>
    <row r="781" spans="1:11" s="126" customFormat="1" ht="15">
      <c r="A781" s="125"/>
      <c r="B781" s="45"/>
      <c r="C781" s="45"/>
      <c r="D781" s="45"/>
      <c r="E781" s="46"/>
      <c r="F781" s="51" t="s">
        <v>582</v>
      </c>
      <c r="G781" s="179"/>
      <c r="H781" s="49"/>
      <c r="I781" s="52"/>
      <c r="J781" s="65"/>
      <c r="K781" s="50"/>
    </row>
    <row r="782" spans="1:11" s="126" customFormat="1" ht="30">
      <c r="A782" s="125"/>
      <c r="B782" s="45"/>
      <c r="C782" s="45"/>
      <c r="D782" s="45"/>
      <c r="E782" s="46"/>
      <c r="F782" s="46" t="s">
        <v>404</v>
      </c>
      <c r="G782" s="179" t="s">
        <v>391</v>
      </c>
      <c r="H782" s="49">
        <v>41787447</v>
      </c>
      <c r="I782" s="52">
        <v>1.5102765191661505</v>
      </c>
      <c r="J782" s="65">
        <v>760561</v>
      </c>
      <c r="K782" s="50">
        <v>24.867915477104884</v>
      </c>
    </row>
    <row r="783" spans="1:11" s="126" customFormat="1" ht="15">
      <c r="A783" s="125"/>
      <c r="B783" s="45"/>
      <c r="C783" s="45"/>
      <c r="D783" s="45"/>
      <c r="E783" s="46"/>
      <c r="F783" s="51" t="s">
        <v>584</v>
      </c>
      <c r="G783" s="179"/>
      <c r="H783" s="49"/>
      <c r="I783" s="52"/>
      <c r="J783" s="65"/>
      <c r="K783" s="50"/>
    </row>
    <row r="784" spans="1:11" s="126" customFormat="1" ht="50.25" customHeight="1">
      <c r="A784" s="125"/>
      <c r="B784" s="45"/>
      <c r="C784" s="45"/>
      <c r="D784" s="45"/>
      <c r="E784" s="46"/>
      <c r="F784" s="46" t="s">
        <v>48</v>
      </c>
      <c r="G784" s="179" t="s">
        <v>730</v>
      </c>
      <c r="H784" s="49">
        <v>10000</v>
      </c>
      <c r="I784" s="52">
        <v>0</v>
      </c>
      <c r="J784" s="65">
        <v>10000</v>
      </c>
      <c r="K784" s="50">
        <v>100</v>
      </c>
    </row>
    <row r="785" spans="1:11" s="126" customFormat="1" ht="15">
      <c r="A785" s="125"/>
      <c r="B785" s="45"/>
      <c r="C785" s="45"/>
      <c r="D785" s="45"/>
      <c r="E785" s="46"/>
      <c r="F785" s="51" t="s">
        <v>783</v>
      </c>
      <c r="G785" s="179"/>
      <c r="H785" s="49"/>
      <c r="I785" s="52"/>
      <c r="J785" s="65"/>
      <c r="K785" s="50"/>
    </row>
    <row r="786" spans="1:11" s="126" customFormat="1" ht="30">
      <c r="A786" s="125"/>
      <c r="B786" s="45"/>
      <c r="C786" s="45"/>
      <c r="D786" s="45"/>
      <c r="E786" s="46"/>
      <c r="F786" s="46" t="s">
        <v>112</v>
      </c>
      <c r="G786" s="179" t="s">
        <v>730</v>
      </c>
      <c r="H786" s="49">
        <v>10000</v>
      </c>
      <c r="I786" s="52">
        <v>0</v>
      </c>
      <c r="J786" s="65">
        <v>10000</v>
      </c>
      <c r="K786" s="50">
        <v>100</v>
      </c>
    </row>
    <row r="787" spans="1:11" s="126" customFormat="1" ht="15">
      <c r="A787" s="125"/>
      <c r="B787" s="45"/>
      <c r="C787" s="45"/>
      <c r="D787" s="45"/>
      <c r="E787" s="46"/>
      <c r="F787" s="51" t="s">
        <v>585</v>
      </c>
      <c r="G787" s="179"/>
      <c r="H787" s="49"/>
      <c r="I787" s="52"/>
      <c r="J787" s="65"/>
      <c r="K787" s="50"/>
    </row>
    <row r="788" spans="1:11" s="126" customFormat="1" ht="60">
      <c r="A788" s="125"/>
      <c r="B788" s="45"/>
      <c r="C788" s="45"/>
      <c r="D788" s="45"/>
      <c r="E788" s="46"/>
      <c r="F788" s="46" t="s">
        <v>137</v>
      </c>
      <c r="G788" s="179" t="s">
        <v>742</v>
      </c>
      <c r="H788" s="49">
        <v>1500000</v>
      </c>
      <c r="I788" s="52">
        <v>0</v>
      </c>
      <c r="J788" s="65">
        <v>1500000</v>
      </c>
      <c r="K788" s="50">
        <v>100</v>
      </c>
    </row>
    <row r="789" spans="1:11" s="126" customFormat="1" ht="15">
      <c r="A789" s="125"/>
      <c r="B789" s="45"/>
      <c r="C789" s="45"/>
      <c r="D789" s="45"/>
      <c r="E789" s="46"/>
      <c r="F789" s="51" t="s">
        <v>316</v>
      </c>
      <c r="G789" s="53"/>
      <c r="H789" s="49"/>
      <c r="I789" s="52"/>
      <c r="J789" s="65"/>
      <c r="K789" s="50"/>
    </row>
    <row r="790" spans="1:11" s="126" customFormat="1" ht="30">
      <c r="A790" s="125"/>
      <c r="B790" s="45"/>
      <c r="C790" s="45"/>
      <c r="D790" s="45"/>
      <c r="E790" s="46"/>
      <c r="F790" s="46" t="s">
        <v>317</v>
      </c>
      <c r="G790" s="53" t="s">
        <v>658</v>
      </c>
      <c r="H790" s="49">
        <v>30981452</v>
      </c>
      <c r="I790" s="52">
        <v>34.952896978488937</v>
      </c>
      <c r="J790" s="65">
        <v>9800000</v>
      </c>
      <c r="K790" s="50">
        <v>85.951152321718169</v>
      </c>
    </row>
    <row r="791" spans="1:11" s="126" customFormat="1" ht="30">
      <c r="A791" s="125"/>
      <c r="B791" s="45"/>
      <c r="C791" s="45"/>
      <c r="D791" s="45"/>
      <c r="E791" s="46"/>
      <c r="F791" s="46" t="s">
        <v>211</v>
      </c>
      <c r="G791" s="53" t="s">
        <v>742</v>
      </c>
      <c r="H791" s="49">
        <v>1000000</v>
      </c>
      <c r="I791" s="52">
        <v>0</v>
      </c>
      <c r="J791" s="65">
        <v>1000000</v>
      </c>
      <c r="K791" s="50">
        <v>100</v>
      </c>
    </row>
    <row r="792" spans="1:11" s="126" customFormat="1" ht="15">
      <c r="A792" s="125"/>
      <c r="B792" s="45"/>
      <c r="C792" s="45"/>
      <c r="D792" s="45"/>
      <c r="E792" s="46"/>
      <c r="F792" s="51" t="s">
        <v>698</v>
      </c>
      <c r="G792" s="53"/>
      <c r="H792" s="49"/>
      <c r="I792" s="52"/>
      <c r="J792" s="65"/>
      <c r="K792" s="50"/>
    </row>
    <row r="793" spans="1:11" s="126" customFormat="1" ht="45">
      <c r="A793" s="125"/>
      <c r="B793" s="45"/>
      <c r="C793" s="45"/>
      <c r="D793" s="45"/>
      <c r="E793" s="46"/>
      <c r="F793" s="46" t="s">
        <v>697</v>
      </c>
      <c r="G793" s="53" t="s">
        <v>572</v>
      </c>
      <c r="H793" s="49">
        <v>48680096</v>
      </c>
      <c r="I793" s="52">
        <v>97.501814869058592</v>
      </c>
      <c r="J793" s="65">
        <v>1209639</v>
      </c>
      <c r="K793" s="50">
        <v>100</v>
      </c>
    </row>
    <row r="794" spans="1:11" s="126" customFormat="1" ht="45">
      <c r="A794" s="125"/>
      <c r="B794" s="45"/>
      <c r="C794" s="45"/>
      <c r="D794" s="45"/>
      <c r="E794" s="46"/>
      <c r="F794" s="46" t="s">
        <v>318</v>
      </c>
      <c r="G794" s="53" t="s">
        <v>572</v>
      </c>
      <c r="H794" s="49">
        <v>116124052</v>
      </c>
      <c r="I794" s="52">
        <v>35.778416516158082</v>
      </c>
      <c r="J794" s="65">
        <v>18300000</v>
      </c>
      <c r="K794" s="50">
        <v>100</v>
      </c>
    </row>
    <row r="795" spans="1:11" s="126" customFormat="1" ht="15">
      <c r="A795" s="125"/>
      <c r="B795" s="45"/>
      <c r="C795" s="45"/>
      <c r="D795" s="45"/>
      <c r="E795" s="46"/>
      <c r="F795" s="51" t="s">
        <v>319</v>
      </c>
      <c r="G795" s="53"/>
      <c r="H795" s="49"/>
      <c r="I795" s="52"/>
      <c r="J795" s="65"/>
      <c r="K795" s="50"/>
    </row>
    <row r="796" spans="1:11" s="126" customFormat="1" ht="45">
      <c r="A796" s="125"/>
      <c r="B796" s="45"/>
      <c r="C796" s="45"/>
      <c r="D796" s="45"/>
      <c r="E796" s="46"/>
      <c r="F796" s="46" t="s">
        <v>320</v>
      </c>
      <c r="G796" s="53" t="s">
        <v>572</v>
      </c>
      <c r="H796" s="49">
        <v>12813486</v>
      </c>
      <c r="I796" s="52">
        <v>9.5702729920647513</v>
      </c>
      <c r="J796" s="65">
        <v>93430</v>
      </c>
      <c r="K796" s="50">
        <v>10.299426635343403</v>
      </c>
    </row>
    <row r="797" spans="1:11" s="126" customFormat="1" ht="15">
      <c r="A797" s="125"/>
      <c r="B797" s="45"/>
      <c r="C797" s="45"/>
      <c r="D797" s="45"/>
      <c r="E797" s="46"/>
      <c r="F797" s="51" t="s">
        <v>322</v>
      </c>
      <c r="G797" s="53"/>
      <c r="H797" s="49"/>
      <c r="I797" s="52"/>
      <c r="J797" s="65"/>
      <c r="K797" s="50"/>
    </row>
    <row r="798" spans="1:11" s="126" customFormat="1" ht="45">
      <c r="A798" s="125"/>
      <c r="B798" s="45"/>
      <c r="C798" s="45"/>
      <c r="D798" s="45"/>
      <c r="E798" s="46"/>
      <c r="F798" s="46" t="s">
        <v>135</v>
      </c>
      <c r="G798" s="53" t="s">
        <v>441</v>
      </c>
      <c r="H798" s="49">
        <v>89766187</v>
      </c>
      <c r="I798" s="52">
        <v>21.161323026898739</v>
      </c>
      <c r="J798" s="65">
        <v>19750215</v>
      </c>
      <c r="K798" s="50">
        <v>43.163165435555349</v>
      </c>
    </row>
    <row r="799" spans="1:11" s="126" customFormat="1" ht="15">
      <c r="A799" s="125"/>
      <c r="B799" s="45"/>
      <c r="C799" s="45"/>
      <c r="D799" s="45"/>
      <c r="E799" s="46"/>
      <c r="F799" s="51" t="s">
        <v>323</v>
      </c>
      <c r="G799" s="53"/>
      <c r="H799" s="49"/>
      <c r="I799" s="52"/>
      <c r="J799" s="65"/>
      <c r="K799" s="50"/>
    </row>
    <row r="800" spans="1:11" s="126" customFormat="1" ht="22.5" customHeight="1">
      <c r="A800" s="125"/>
      <c r="B800" s="45"/>
      <c r="C800" s="45"/>
      <c r="D800" s="45"/>
      <c r="E800" s="46"/>
      <c r="F800" s="46" t="s">
        <v>324</v>
      </c>
      <c r="G800" s="53" t="s">
        <v>441</v>
      </c>
      <c r="H800" s="49">
        <v>30767366</v>
      </c>
      <c r="I800" s="52">
        <v>6.0030553151673756</v>
      </c>
      <c r="J800" s="65">
        <v>9788790</v>
      </c>
      <c r="K800" s="50">
        <v>37.818550993282948</v>
      </c>
    </row>
    <row r="801" spans="1:12" s="126" customFormat="1" ht="15">
      <c r="A801" s="125"/>
      <c r="B801" s="45"/>
      <c r="C801" s="45"/>
      <c r="D801" s="45"/>
      <c r="E801" s="46"/>
      <c r="F801" s="51" t="s">
        <v>325</v>
      </c>
      <c r="G801" s="53"/>
      <c r="H801" s="49"/>
      <c r="I801" s="52"/>
      <c r="J801" s="65"/>
      <c r="K801" s="50"/>
    </row>
    <row r="802" spans="1:12" s="126" customFormat="1" ht="30">
      <c r="A802" s="125"/>
      <c r="B802" s="45"/>
      <c r="C802" s="45"/>
      <c r="D802" s="45"/>
      <c r="E802" s="46"/>
      <c r="F802" s="46" t="s">
        <v>136</v>
      </c>
      <c r="G802" s="53" t="s">
        <v>572</v>
      </c>
      <c r="H802" s="49">
        <v>30406490</v>
      </c>
      <c r="I802" s="52">
        <v>64.641183510493974</v>
      </c>
      <c r="J802" s="65">
        <v>10751375</v>
      </c>
      <c r="K802" s="50">
        <v>100</v>
      </c>
    </row>
    <row r="803" spans="1:12" s="126" customFormat="1" ht="30">
      <c r="A803" s="125"/>
      <c r="B803" s="45" t="s">
        <v>326</v>
      </c>
      <c r="C803" s="45" t="s">
        <v>732</v>
      </c>
      <c r="D803" s="45" t="s">
        <v>524</v>
      </c>
      <c r="E803" s="46" t="s">
        <v>327</v>
      </c>
      <c r="F803" s="97"/>
      <c r="G803" s="53"/>
      <c r="H803" s="49"/>
      <c r="I803" s="49"/>
      <c r="J803" s="65">
        <f>J805+J819+J809+J810+J811+J814+J806+J812+J815+J816+J817+J807+J808</f>
        <v>32704594</v>
      </c>
      <c r="K803" s="50"/>
      <c r="L803" s="65"/>
    </row>
    <row r="804" spans="1:12" s="126" customFormat="1" ht="15">
      <c r="A804" s="125"/>
      <c r="B804" s="45"/>
      <c r="C804" s="45"/>
      <c r="D804" s="45"/>
      <c r="E804" s="46"/>
      <c r="F804" s="51" t="s">
        <v>580</v>
      </c>
      <c r="G804" s="53"/>
      <c r="H804" s="49"/>
      <c r="I804" s="49"/>
      <c r="J804" s="65"/>
      <c r="K804" s="50"/>
    </row>
    <row r="805" spans="1:12" s="126" customFormat="1" ht="73.5" customHeight="1">
      <c r="A805" s="125"/>
      <c r="B805" s="45"/>
      <c r="C805" s="45"/>
      <c r="D805" s="45"/>
      <c r="E805" s="46"/>
      <c r="F805" s="46" t="s">
        <v>49</v>
      </c>
      <c r="G805" s="53" t="s">
        <v>730</v>
      </c>
      <c r="H805" s="49">
        <v>350000000</v>
      </c>
      <c r="I805" s="52">
        <v>1.0522751428571429</v>
      </c>
      <c r="J805" s="65">
        <v>1700000</v>
      </c>
      <c r="K805" s="50">
        <v>1.7951322857142855</v>
      </c>
    </row>
    <row r="806" spans="1:12" s="126" customFormat="1" ht="73.5" customHeight="1">
      <c r="A806" s="125"/>
      <c r="B806" s="45"/>
      <c r="C806" s="45"/>
      <c r="D806" s="45"/>
      <c r="E806" s="46"/>
      <c r="F806" s="46" t="s">
        <v>255</v>
      </c>
      <c r="G806" s="53" t="s">
        <v>730</v>
      </c>
      <c r="H806" s="49">
        <v>350000000</v>
      </c>
      <c r="I806" s="52">
        <v>1.0522751428571429</v>
      </c>
      <c r="J806" s="65">
        <v>900000</v>
      </c>
      <c r="K806" s="50">
        <v>1.7951322857142855</v>
      </c>
    </row>
    <row r="807" spans="1:12" s="126" customFormat="1" ht="75">
      <c r="A807" s="125"/>
      <c r="B807" s="45"/>
      <c r="C807" s="45"/>
      <c r="D807" s="45"/>
      <c r="E807" s="46"/>
      <c r="F807" s="46" t="s">
        <v>90</v>
      </c>
      <c r="G807" s="53" t="s">
        <v>730</v>
      </c>
      <c r="H807" s="49">
        <v>80000000</v>
      </c>
      <c r="I807" s="52">
        <v>0</v>
      </c>
      <c r="J807" s="65">
        <v>50000</v>
      </c>
      <c r="K807" s="50">
        <v>6.25E-2</v>
      </c>
    </row>
    <row r="808" spans="1:12" s="126" customFormat="1" ht="75">
      <c r="A808" s="125"/>
      <c r="B808" s="45"/>
      <c r="C808" s="45"/>
      <c r="D808" s="45"/>
      <c r="E808" s="46"/>
      <c r="F808" s="46" t="s">
        <v>91</v>
      </c>
      <c r="G808" s="53" t="s">
        <v>730</v>
      </c>
      <c r="H808" s="49">
        <v>168000000</v>
      </c>
      <c r="I808" s="52">
        <v>0</v>
      </c>
      <c r="J808" s="65">
        <v>50000</v>
      </c>
      <c r="K808" s="50">
        <v>2.9761904761904764E-2</v>
      </c>
    </row>
    <row r="809" spans="1:12" s="126" customFormat="1" ht="73.5" customHeight="1">
      <c r="A809" s="125"/>
      <c r="B809" s="45"/>
      <c r="C809" s="45"/>
      <c r="D809" s="45"/>
      <c r="E809" s="46"/>
      <c r="F809" s="46" t="s">
        <v>453</v>
      </c>
      <c r="G809" s="53" t="s">
        <v>742</v>
      </c>
      <c r="H809" s="49">
        <v>10157903</v>
      </c>
      <c r="I809" s="52">
        <v>0</v>
      </c>
      <c r="J809" s="65">
        <v>100000</v>
      </c>
      <c r="K809" s="50">
        <v>0.9844551577230064</v>
      </c>
    </row>
    <row r="810" spans="1:12" s="126" customFormat="1" ht="73.5" customHeight="1">
      <c r="A810" s="125"/>
      <c r="B810" s="45"/>
      <c r="C810" s="45"/>
      <c r="D810" s="45"/>
      <c r="E810" s="46"/>
      <c r="F810" s="46" t="s">
        <v>454</v>
      </c>
      <c r="G810" s="53" t="s">
        <v>742</v>
      </c>
      <c r="H810" s="49">
        <v>1731426</v>
      </c>
      <c r="I810" s="52">
        <v>0</v>
      </c>
      <c r="J810" s="65">
        <v>90000</v>
      </c>
      <c r="K810" s="50">
        <v>5.1980275218230521</v>
      </c>
    </row>
    <row r="811" spans="1:12" s="126" customFormat="1" ht="75">
      <c r="A811" s="125"/>
      <c r="B811" s="45"/>
      <c r="C811" s="45"/>
      <c r="D811" s="45"/>
      <c r="E811" s="46"/>
      <c r="F811" s="46" t="s">
        <v>50</v>
      </c>
      <c r="G811" s="53" t="s">
        <v>730</v>
      </c>
      <c r="H811" s="49">
        <v>50000000</v>
      </c>
      <c r="I811" s="52">
        <v>0</v>
      </c>
      <c r="J811" s="65">
        <v>100000</v>
      </c>
      <c r="K811" s="50">
        <v>2</v>
      </c>
    </row>
    <row r="812" spans="1:12" s="126" customFormat="1" ht="57.75" customHeight="1">
      <c r="A812" s="125"/>
      <c r="B812" s="45"/>
      <c r="C812" s="45"/>
      <c r="D812" s="45"/>
      <c r="E812" s="46"/>
      <c r="F812" s="46" t="s">
        <v>256</v>
      </c>
      <c r="G812" s="53" t="s">
        <v>730</v>
      </c>
      <c r="H812" s="49">
        <v>50000000</v>
      </c>
      <c r="I812" s="52">
        <v>0</v>
      </c>
      <c r="J812" s="65">
        <v>900000</v>
      </c>
      <c r="K812" s="50">
        <v>2</v>
      </c>
    </row>
    <row r="813" spans="1:12" s="126" customFormat="1" ht="18" customHeight="1">
      <c r="A813" s="125"/>
      <c r="B813" s="45"/>
      <c r="C813" s="45"/>
      <c r="D813" s="45"/>
      <c r="E813" s="46"/>
      <c r="F813" s="51" t="s">
        <v>578</v>
      </c>
      <c r="G813" s="53"/>
      <c r="H813" s="49"/>
      <c r="I813" s="52"/>
      <c r="J813" s="65"/>
      <c r="K813" s="50"/>
    </row>
    <row r="814" spans="1:12" s="126" customFormat="1" ht="68.25" customHeight="1">
      <c r="A814" s="125"/>
      <c r="B814" s="45"/>
      <c r="C814" s="45"/>
      <c r="D814" s="45"/>
      <c r="E814" s="46"/>
      <c r="F814" s="46" t="s">
        <v>51</v>
      </c>
      <c r="G814" s="53" t="s">
        <v>742</v>
      </c>
      <c r="H814" s="49">
        <v>44132687</v>
      </c>
      <c r="I814" s="52">
        <v>0</v>
      </c>
      <c r="J814" s="65">
        <v>1891000</v>
      </c>
      <c r="K814" s="50">
        <v>34.874377805276168</v>
      </c>
    </row>
    <row r="815" spans="1:12" s="126" customFormat="1" ht="66" customHeight="1">
      <c r="A815" s="125"/>
      <c r="B815" s="45"/>
      <c r="C815" s="45"/>
      <c r="D815" s="45"/>
      <c r="E815" s="46"/>
      <c r="F815" s="46" t="s">
        <v>257</v>
      </c>
      <c r="G815" s="53" t="s">
        <v>742</v>
      </c>
      <c r="H815" s="49">
        <v>44132687</v>
      </c>
      <c r="I815" s="52">
        <v>0</v>
      </c>
      <c r="J815" s="65">
        <v>13500000</v>
      </c>
      <c r="K815" s="50">
        <v>34.874377805276168</v>
      </c>
    </row>
    <row r="816" spans="1:12" s="126" customFormat="1" ht="66" customHeight="1">
      <c r="A816" s="125"/>
      <c r="B816" s="45"/>
      <c r="C816" s="45"/>
      <c r="D816" s="45"/>
      <c r="E816" s="46"/>
      <c r="F816" s="46" t="s">
        <v>52</v>
      </c>
      <c r="G816" s="53" t="s">
        <v>730</v>
      </c>
      <c r="H816" s="49">
        <v>50000</v>
      </c>
      <c r="I816" s="52">
        <v>0</v>
      </c>
      <c r="J816" s="65">
        <v>50000</v>
      </c>
      <c r="K816" s="50">
        <v>100</v>
      </c>
    </row>
    <row r="817" spans="1:12" s="126" customFormat="1" ht="58.5" customHeight="1">
      <c r="A817" s="125"/>
      <c r="B817" s="45"/>
      <c r="C817" s="45"/>
      <c r="D817" s="45"/>
      <c r="E817" s="46"/>
      <c r="F817" s="46" t="s">
        <v>53</v>
      </c>
      <c r="G817" s="53" t="s">
        <v>730</v>
      </c>
      <c r="H817" s="49">
        <v>10000</v>
      </c>
      <c r="I817" s="52">
        <v>0</v>
      </c>
      <c r="J817" s="65">
        <v>10000</v>
      </c>
      <c r="K817" s="50">
        <v>100</v>
      </c>
    </row>
    <row r="818" spans="1:12" s="126" customFormat="1" ht="15">
      <c r="A818" s="125"/>
      <c r="B818" s="45"/>
      <c r="C818" s="45"/>
      <c r="D818" s="45"/>
      <c r="E818" s="46"/>
      <c r="F818" s="51" t="s">
        <v>584</v>
      </c>
      <c r="G818" s="53"/>
      <c r="H818" s="49"/>
      <c r="I818" s="52"/>
      <c r="J818" s="65"/>
      <c r="K818" s="50"/>
    </row>
    <row r="819" spans="1:12" s="126" customFormat="1" ht="15">
      <c r="A819" s="125"/>
      <c r="B819" s="45"/>
      <c r="C819" s="45"/>
      <c r="D819" s="45"/>
      <c r="E819" s="46"/>
      <c r="F819" s="46" t="s">
        <v>328</v>
      </c>
      <c r="G819" s="53" t="s">
        <v>329</v>
      </c>
      <c r="H819" s="49">
        <v>67881798</v>
      </c>
      <c r="I819" s="52">
        <v>73.993987990712924</v>
      </c>
      <c r="J819" s="65">
        <v>13363594</v>
      </c>
      <c r="K819" s="50">
        <v>100</v>
      </c>
    </row>
    <row r="820" spans="1:12" s="126" customFormat="1" ht="24" customHeight="1">
      <c r="A820" s="125"/>
      <c r="B820" s="44" t="s">
        <v>563</v>
      </c>
      <c r="C820" s="44" t="s">
        <v>564</v>
      </c>
      <c r="D820" s="44"/>
      <c r="E820" s="92" t="s">
        <v>565</v>
      </c>
      <c r="F820" s="176"/>
      <c r="G820" s="81"/>
      <c r="H820" s="81"/>
      <c r="I820" s="81"/>
      <c r="J820" s="63">
        <f>J821+J850+J857+J868+J910+J898+J837</f>
        <v>592419930.88999999</v>
      </c>
      <c r="K820" s="78"/>
      <c r="L820" s="63"/>
    </row>
    <row r="821" spans="1:12" s="126" customFormat="1" ht="45">
      <c r="A821" s="125"/>
      <c r="B821" s="45" t="s">
        <v>519</v>
      </c>
      <c r="C821" s="45" t="s">
        <v>520</v>
      </c>
      <c r="D821" s="45" t="s">
        <v>523</v>
      </c>
      <c r="E821" s="46" t="s">
        <v>521</v>
      </c>
      <c r="F821" s="97"/>
      <c r="G821" s="49"/>
      <c r="H821" s="49"/>
      <c r="I821" s="49"/>
      <c r="J821" s="65">
        <f>J823+J824+J828+J830+J832+J834+J836+J826+J825</f>
        <v>176322303</v>
      </c>
      <c r="K821" s="50"/>
      <c r="L821" s="65"/>
    </row>
    <row r="822" spans="1:12" s="126" customFormat="1" ht="15">
      <c r="A822" s="125"/>
      <c r="B822" s="45"/>
      <c r="C822" s="45"/>
      <c r="D822" s="45"/>
      <c r="E822" s="46"/>
      <c r="F822" s="51" t="s">
        <v>580</v>
      </c>
      <c r="G822" s="53"/>
      <c r="H822" s="49"/>
      <c r="I822" s="49"/>
      <c r="J822" s="65"/>
      <c r="K822" s="50"/>
    </row>
    <row r="823" spans="1:12" s="126" customFormat="1" ht="45">
      <c r="A823" s="125"/>
      <c r="B823" s="45"/>
      <c r="C823" s="45"/>
      <c r="D823" s="45"/>
      <c r="E823" s="46"/>
      <c r="F823" s="46" t="s">
        <v>699</v>
      </c>
      <c r="G823" s="53" t="s">
        <v>604</v>
      </c>
      <c r="H823" s="49">
        <v>66836288</v>
      </c>
      <c r="I823" s="52">
        <v>82.274367182091254</v>
      </c>
      <c r="J823" s="65">
        <v>3442324</v>
      </c>
      <c r="K823" s="50">
        <v>87.424748962719178</v>
      </c>
    </row>
    <row r="824" spans="1:12" s="126" customFormat="1" ht="45">
      <c r="A824" s="125"/>
      <c r="B824" s="45"/>
      <c r="C824" s="45"/>
      <c r="D824" s="45"/>
      <c r="E824" s="46"/>
      <c r="F824" s="46" t="s">
        <v>700</v>
      </c>
      <c r="G824" s="53" t="s">
        <v>391</v>
      </c>
      <c r="H824" s="49">
        <v>171701338</v>
      </c>
      <c r="I824" s="52">
        <v>18.633610181884546</v>
      </c>
      <c r="J824" s="65">
        <v>23212047</v>
      </c>
      <c r="K824" s="50">
        <v>39.099346447725409</v>
      </c>
    </row>
    <row r="825" spans="1:12" s="126" customFormat="1" ht="45">
      <c r="A825" s="125"/>
      <c r="B825" s="45"/>
      <c r="C825" s="45"/>
      <c r="D825" s="45"/>
      <c r="E825" s="46"/>
      <c r="F825" s="46" t="s">
        <v>134</v>
      </c>
      <c r="G825" s="53" t="s">
        <v>391</v>
      </c>
      <c r="H825" s="49">
        <v>238537626</v>
      </c>
      <c r="I825" s="52">
        <v>36.46522876017891</v>
      </c>
      <c r="J825" s="65">
        <v>3699312.0000000005</v>
      </c>
      <c r="K825" s="50">
        <v>94.626079660908502</v>
      </c>
    </row>
    <row r="826" spans="1:12" s="126" customFormat="1" ht="45">
      <c r="A826" s="125"/>
      <c r="B826" s="45"/>
      <c r="C826" s="45"/>
      <c r="D826" s="45"/>
      <c r="E826" s="46"/>
      <c r="F826" s="46" t="s">
        <v>200</v>
      </c>
      <c r="G826" s="53">
        <v>2021</v>
      </c>
      <c r="H826" s="49">
        <v>79187561</v>
      </c>
      <c r="I826" s="52">
        <v>2.6463827822655177</v>
      </c>
      <c r="J826" s="65">
        <v>4904394</v>
      </c>
      <c r="K826" s="50">
        <v>64.640911190584589</v>
      </c>
    </row>
    <row r="827" spans="1:12" s="126" customFormat="1" ht="15">
      <c r="A827" s="125"/>
      <c r="B827" s="45"/>
      <c r="C827" s="45"/>
      <c r="D827" s="45"/>
      <c r="E827" s="46"/>
      <c r="F827" s="51" t="s">
        <v>578</v>
      </c>
      <c r="G827" s="53"/>
      <c r="H827" s="49"/>
      <c r="I827" s="52"/>
      <c r="J827" s="65"/>
      <c r="K827" s="50"/>
    </row>
    <row r="828" spans="1:12" s="126" customFormat="1" ht="60">
      <c r="A828" s="125"/>
      <c r="B828" s="45"/>
      <c r="C828" s="45"/>
      <c r="D828" s="45"/>
      <c r="E828" s="46"/>
      <c r="F828" s="46" t="s">
        <v>696</v>
      </c>
      <c r="G828" s="53" t="s">
        <v>740</v>
      </c>
      <c r="H828" s="49">
        <v>865244059</v>
      </c>
      <c r="I828" s="52">
        <v>0.74586481500475688</v>
      </c>
      <c r="J828" s="65">
        <v>51996185</v>
      </c>
      <c r="K828" s="50">
        <v>79.451540735745169</v>
      </c>
      <c r="L828" s="143"/>
    </row>
    <row r="829" spans="1:12" s="126" customFormat="1" ht="15">
      <c r="A829" s="125"/>
      <c r="B829" s="45"/>
      <c r="C829" s="45"/>
      <c r="D829" s="45"/>
      <c r="E829" s="46"/>
      <c r="F829" s="51" t="s">
        <v>579</v>
      </c>
      <c r="G829" s="53"/>
      <c r="H829" s="49"/>
      <c r="I829" s="49"/>
      <c r="J829" s="65"/>
      <c r="K829" s="50"/>
    </row>
    <row r="830" spans="1:12" s="126" customFormat="1" ht="15">
      <c r="A830" s="125"/>
      <c r="B830" s="45"/>
      <c r="C830" s="45"/>
      <c r="D830" s="45"/>
      <c r="E830" s="46"/>
      <c r="F830" s="46" t="s">
        <v>701</v>
      </c>
      <c r="G830" s="53" t="s">
        <v>572</v>
      </c>
      <c r="H830" s="49">
        <v>70861251</v>
      </c>
      <c r="I830" s="52">
        <v>81.494273929767346</v>
      </c>
      <c r="J830" s="65">
        <v>12243183</v>
      </c>
      <c r="K830" s="50">
        <v>100</v>
      </c>
    </row>
    <row r="831" spans="1:12" s="126" customFormat="1" ht="15">
      <c r="A831" s="125"/>
      <c r="B831" s="45"/>
      <c r="C831" s="45"/>
      <c r="D831" s="45"/>
      <c r="E831" s="46"/>
      <c r="F831" s="51" t="s">
        <v>702</v>
      </c>
      <c r="G831" s="53"/>
      <c r="H831" s="49"/>
      <c r="I831" s="52"/>
      <c r="J831" s="65"/>
      <c r="K831" s="50"/>
    </row>
    <row r="832" spans="1:12" s="126" customFormat="1" ht="30">
      <c r="A832" s="125"/>
      <c r="B832" s="45"/>
      <c r="C832" s="45"/>
      <c r="D832" s="45"/>
      <c r="E832" s="46"/>
      <c r="F832" s="46" t="s">
        <v>199</v>
      </c>
      <c r="G832" s="49" t="s">
        <v>572</v>
      </c>
      <c r="H832" s="49">
        <v>133702600</v>
      </c>
      <c r="I832" s="52">
        <v>20.121648344908774</v>
      </c>
      <c r="J832" s="65">
        <v>31084765</v>
      </c>
      <c r="K832" s="50">
        <v>100</v>
      </c>
    </row>
    <row r="833" spans="1:12" s="126" customFormat="1" ht="15">
      <c r="A833" s="125"/>
      <c r="B833" s="45"/>
      <c r="C833" s="45"/>
      <c r="D833" s="45"/>
      <c r="E833" s="46"/>
      <c r="F833" s="51" t="s">
        <v>608</v>
      </c>
      <c r="G833" s="53"/>
      <c r="H833" s="49"/>
      <c r="I833" s="52"/>
      <c r="J833" s="65"/>
      <c r="K833" s="50"/>
    </row>
    <row r="834" spans="1:12" s="126" customFormat="1" ht="49.5" customHeight="1">
      <c r="A834" s="125"/>
      <c r="B834" s="45"/>
      <c r="C834" s="45"/>
      <c r="D834" s="45"/>
      <c r="E834" s="46"/>
      <c r="F834" s="46" t="s">
        <v>392</v>
      </c>
      <c r="G834" s="49" t="s">
        <v>572</v>
      </c>
      <c r="H834" s="49">
        <v>136690020</v>
      </c>
      <c r="I834" s="52">
        <v>24.291069677215646</v>
      </c>
      <c r="J834" s="65">
        <v>20000000</v>
      </c>
      <c r="K834" s="50">
        <v>100</v>
      </c>
      <c r="L834" s="143"/>
    </row>
    <row r="835" spans="1:12" s="126" customFormat="1" ht="15">
      <c r="A835" s="125"/>
      <c r="B835" s="45"/>
      <c r="C835" s="45"/>
      <c r="D835" s="45"/>
      <c r="E835" s="46"/>
      <c r="F835" s="51" t="s">
        <v>330</v>
      </c>
      <c r="G835" s="53"/>
      <c r="H835" s="49"/>
      <c r="I835" s="52"/>
      <c r="J835" s="65"/>
      <c r="K835" s="50"/>
    </row>
    <row r="836" spans="1:12" s="126" customFormat="1" ht="30">
      <c r="A836" s="125"/>
      <c r="B836" s="45"/>
      <c r="C836" s="45"/>
      <c r="D836" s="45"/>
      <c r="E836" s="46"/>
      <c r="F836" s="46" t="s">
        <v>331</v>
      </c>
      <c r="G836" s="49" t="s">
        <v>604</v>
      </c>
      <c r="H836" s="49">
        <v>112910428</v>
      </c>
      <c r="I836" s="52">
        <v>52.913923946865204</v>
      </c>
      <c r="J836" s="65">
        <v>25740093</v>
      </c>
      <c r="K836" s="50">
        <v>100</v>
      </c>
    </row>
    <row r="837" spans="1:12" s="126" customFormat="1" ht="45">
      <c r="A837" s="125"/>
      <c r="B837" s="45" t="s">
        <v>429</v>
      </c>
      <c r="C837" s="45" t="s">
        <v>796</v>
      </c>
      <c r="D837" s="45" t="s">
        <v>523</v>
      </c>
      <c r="E837" s="46" t="s">
        <v>797</v>
      </c>
      <c r="F837" s="46"/>
      <c r="G837" s="49"/>
      <c r="H837" s="49"/>
      <c r="I837" s="52"/>
      <c r="J837" s="65">
        <f>J839+J845+J840+J841+J843+J847+J849</f>
        <v>77700000</v>
      </c>
      <c r="K837" s="50"/>
      <c r="L837" s="125"/>
    </row>
    <row r="838" spans="1:12" s="126" customFormat="1" ht="15">
      <c r="A838" s="125"/>
      <c r="B838" s="45"/>
      <c r="C838" s="45"/>
      <c r="D838" s="45"/>
      <c r="E838" s="46"/>
      <c r="F838" s="51" t="s">
        <v>578</v>
      </c>
      <c r="G838" s="49"/>
      <c r="H838" s="49"/>
      <c r="I838" s="52"/>
      <c r="J838" s="65"/>
      <c r="K838" s="50"/>
      <c r="L838" s="125"/>
    </row>
    <row r="839" spans="1:12" s="126" customFormat="1" ht="60">
      <c r="A839" s="125"/>
      <c r="B839" s="45"/>
      <c r="C839" s="45"/>
      <c r="D839" s="45"/>
      <c r="E839" s="46"/>
      <c r="F839" s="46" t="s">
        <v>74</v>
      </c>
      <c r="G839" s="53" t="s">
        <v>740</v>
      </c>
      <c r="H839" s="49">
        <v>865244059</v>
      </c>
      <c r="I839" s="52">
        <v>0.74586481500475688</v>
      </c>
      <c r="J839" s="65">
        <v>30000000</v>
      </c>
      <c r="K839" s="50">
        <v>79.451540735745169</v>
      </c>
      <c r="L839" s="125"/>
    </row>
    <row r="840" spans="1:12" s="126" customFormat="1" ht="60">
      <c r="A840" s="125"/>
      <c r="B840" s="45"/>
      <c r="C840" s="45"/>
      <c r="D840" s="45"/>
      <c r="E840" s="46"/>
      <c r="F840" s="46" t="s">
        <v>76</v>
      </c>
      <c r="G840" s="53">
        <v>2021</v>
      </c>
      <c r="H840" s="49">
        <v>1300000</v>
      </c>
      <c r="I840" s="52">
        <v>0</v>
      </c>
      <c r="J840" s="65">
        <v>1300000</v>
      </c>
      <c r="K840" s="50">
        <v>100</v>
      </c>
      <c r="L840" s="125"/>
    </row>
    <row r="841" spans="1:12" s="126" customFormat="1" ht="45">
      <c r="A841" s="125"/>
      <c r="B841" s="45"/>
      <c r="C841" s="45"/>
      <c r="D841" s="45"/>
      <c r="E841" s="46"/>
      <c r="F841" s="46" t="s">
        <v>77</v>
      </c>
      <c r="G841" s="53">
        <v>2021</v>
      </c>
      <c r="H841" s="49">
        <v>700000</v>
      </c>
      <c r="I841" s="52">
        <v>0</v>
      </c>
      <c r="J841" s="65">
        <v>700000</v>
      </c>
      <c r="K841" s="50">
        <v>100</v>
      </c>
      <c r="L841" s="125"/>
    </row>
    <row r="842" spans="1:12" s="126" customFormat="1" ht="15">
      <c r="A842" s="125"/>
      <c r="B842" s="45"/>
      <c r="C842" s="45"/>
      <c r="D842" s="45"/>
      <c r="E842" s="46"/>
      <c r="F842" s="51" t="s">
        <v>686</v>
      </c>
      <c r="G842" s="49"/>
      <c r="H842" s="49"/>
      <c r="I842" s="52"/>
      <c r="J842" s="65"/>
      <c r="K842" s="50"/>
      <c r="L842" s="125"/>
    </row>
    <row r="843" spans="1:12" s="126" customFormat="1" ht="30">
      <c r="A843" s="125"/>
      <c r="B843" s="45"/>
      <c r="C843" s="45"/>
      <c r="D843" s="45"/>
      <c r="E843" s="46"/>
      <c r="F843" s="46" t="s">
        <v>78</v>
      </c>
      <c r="G843" s="53" t="s">
        <v>572</v>
      </c>
      <c r="H843" s="49">
        <v>57271324</v>
      </c>
      <c r="I843" s="52">
        <v>13.076280548359595</v>
      </c>
      <c r="J843" s="65">
        <v>10000000</v>
      </c>
      <c r="K843" s="50">
        <v>43.998898995245852</v>
      </c>
      <c r="L843" s="125"/>
    </row>
    <row r="844" spans="1:12" s="126" customFormat="1" ht="15">
      <c r="A844" s="125"/>
      <c r="B844" s="45"/>
      <c r="C844" s="45"/>
      <c r="D844" s="45"/>
      <c r="E844" s="46"/>
      <c r="F844" s="51" t="s">
        <v>698</v>
      </c>
      <c r="G844" s="49"/>
      <c r="H844" s="49"/>
      <c r="I844" s="52"/>
      <c r="J844" s="65"/>
      <c r="K844" s="50"/>
      <c r="L844" s="125"/>
    </row>
    <row r="845" spans="1:12" s="126" customFormat="1" ht="45">
      <c r="A845" s="125"/>
      <c r="B845" s="45"/>
      <c r="C845" s="45"/>
      <c r="D845" s="45"/>
      <c r="E845" s="46"/>
      <c r="F845" s="46" t="s">
        <v>75</v>
      </c>
      <c r="G845" s="53" t="s">
        <v>572</v>
      </c>
      <c r="H845" s="49">
        <v>116124052</v>
      </c>
      <c r="I845" s="52">
        <v>35.778416516158082</v>
      </c>
      <c r="J845" s="65">
        <v>30000000</v>
      </c>
      <c r="K845" s="50">
        <v>100</v>
      </c>
      <c r="L845" s="125"/>
    </row>
    <row r="846" spans="1:12" s="126" customFormat="1" ht="15">
      <c r="A846" s="125"/>
      <c r="B846" s="45"/>
      <c r="C846" s="45"/>
      <c r="D846" s="45"/>
      <c r="E846" s="46"/>
      <c r="F846" s="51" t="s">
        <v>79</v>
      </c>
      <c r="G846" s="49"/>
      <c r="H846" s="49"/>
      <c r="I846" s="52"/>
      <c r="J846" s="65"/>
      <c r="K846" s="50"/>
      <c r="L846" s="125"/>
    </row>
    <row r="847" spans="1:12" s="126" customFormat="1" ht="80.25" customHeight="1">
      <c r="A847" s="125"/>
      <c r="B847" s="45"/>
      <c r="C847" s="45"/>
      <c r="D847" s="45"/>
      <c r="E847" s="46"/>
      <c r="F847" s="46" t="s">
        <v>80</v>
      </c>
      <c r="G847" s="53">
        <v>2021</v>
      </c>
      <c r="H847" s="49">
        <v>3300000</v>
      </c>
      <c r="I847" s="52">
        <v>0</v>
      </c>
      <c r="J847" s="65">
        <v>3300000</v>
      </c>
      <c r="K847" s="50">
        <v>100</v>
      </c>
      <c r="L847" s="125"/>
    </row>
    <row r="848" spans="1:12" s="126" customFormat="1" ht="15">
      <c r="A848" s="125"/>
      <c r="B848" s="45"/>
      <c r="C848" s="45"/>
      <c r="D848" s="45"/>
      <c r="E848" s="46"/>
      <c r="F848" s="147" t="s">
        <v>608</v>
      </c>
      <c r="G848" s="53"/>
      <c r="H848" s="49"/>
      <c r="I848" s="52"/>
      <c r="J848" s="65"/>
      <c r="K848" s="50"/>
      <c r="L848" s="125"/>
    </row>
    <row r="849" spans="1:12" s="126" customFormat="1" ht="45">
      <c r="A849" s="125"/>
      <c r="B849" s="45"/>
      <c r="C849" s="45"/>
      <c r="D849" s="45"/>
      <c r="E849" s="46"/>
      <c r="F849" s="88" t="s">
        <v>392</v>
      </c>
      <c r="G849" s="53" t="s">
        <v>572</v>
      </c>
      <c r="H849" s="49">
        <v>136690020</v>
      </c>
      <c r="I849" s="52">
        <v>24.291069677215646</v>
      </c>
      <c r="J849" s="65">
        <v>2400000</v>
      </c>
      <c r="K849" s="50">
        <v>100</v>
      </c>
      <c r="L849" s="125"/>
    </row>
    <row r="850" spans="1:12" s="126" customFormat="1" ht="81.75" customHeight="1">
      <c r="A850" s="125"/>
      <c r="B850" s="45" t="s">
        <v>518</v>
      </c>
      <c r="C850" s="45" t="s">
        <v>517</v>
      </c>
      <c r="D850" s="45" t="s">
        <v>523</v>
      </c>
      <c r="E850" s="46" t="s">
        <v>559</v>
      </c>
      <c r="F850" s="48"/>
      <c r="G850" s="49"/>
      <c r="H850" s="49"/>
      <c r="I850" s="49"/>
      <c r="J850" s="65">
        <f>J852+J853+J854+J856</f>
        <v>46823214</v>
      </c>
      <c r="K850" s="50"/>
      <c r="L850" s="65"/>
    </row>
    <row r="851" spans="1:12" s="126" customFormat="1" ht="15">
      <c r="A851" s="125"/>
      <c r="B851" s="45"/>
      <c r="C851" s="45"/>
      <c r="D851" s="45"/>
      <c r="E851" s="46"/>
      <c r="F851" s="51" t="s">
        <v>580</v>
      </c>
      <c r="G851" s="53"/>
      <c r="H851" s="49"/>
      <c r="I851" s="49"/>
      <c r="J851" s="65"/>
      <c r="K851" s="50"/>
    </row>
    <row r="852" spans="1:12" s="126" customFormat="1" ht="60">
      <c r="A852" s="125"/>
      <c r="B852" s="45"/>
      <c r="C852" s="45"/>
      <c r="D852" s="45"/>
      <c r="E852" s="46"/>
      <c r="F852" s="48" t="s">
        <v>332</v>
      </c>
      <c r="G852" s="53" t="s">
        <v>658</v>
      </c>
      <c r="H852" s="49">
        <v>85940079</v>
      </c>
      <c r="I852" s="52">
        <v>55.725595737467259</v>
      </c>
      <c r="J852" s="65">
        <v>11505393</v>
      </c>
      <c r="K852" s="50">
        <v>100</v>
      </c>
    </row>
    <row r="853" spans="1:12" s="126" customFormat="1" ht="60">
      <c r="A853" s="125"/>
      <c r="B853" s="45"/>
      <c r="C853" s="45"/>
      <c r="D853" s="45"/>
      <c r="E853" s="46"/>
      <c r="F853" s="48" t="s">
        <v>333</v>
      </c>
      <c r="G853" s="53" t="s">
        <v>572</v>
      </c>
      <c r="H853" s="49">
        <v>21035206</v>
      </c>
      <c r="I853" s="52">
        <v>64.553529925021891</v>
      </c>
      <c r="J853" s="65">
        <v>2299279</v>
      </c>
      <c r="K853" s="50">
        <v>100</v>
      </c>
    </row>
    <row r="854" spans="1:12" s="126" customFormat="1" ht="60">
      <c r="A854" s="125"/>
      <c r="B854" s="45"/>
      <c r="C854" s="45"/>
      <c r="D854" s="45"/>
      <c r="E854" s="46"/>
      <c r="F854" s="48" t="s">
        <v>334</v>
      </c>
      <c r="G854" s="53" t="s">
        <v>576</v>
      </c>
      <c r="H854" s="49">
        <v>7146226.8100000005</v>
      </c>
      <c r="I854" s="52">
        <v>73.233928605185142</v>
      </c>
      <c r="J854" s="65">
        <v>18542</v>
      </c>
      <c r="K854" s="50">
        <v>100</v>
      </c>
    </row>
    <row r="855" spans="1:12" s="126" customFormat="1" ht="15">
      <c r="A855" s="125"/>
      <c r="B855" s="45"/>
      <c r="C855" s="45"/>
      <c r="D855" s="45"/>
      <c r="E855" s="46"/>
      <c r="F855" s="51" t="s">
        <v>783</v>
      </c>
      <c r="G855" s="53"/>
      <c r="H855" s="49"/>
      <c r="I855" s="52"/>
      <c r="J855" s="65"/>
      <c r="K855" s="50"/>
    </row>
    <row r="856" spans="1:12" s="126" customFormat="1" ht="60">
      <c r="A856" s="125"/>
      <c r="B856" s="45"/>
      <c r="C856" s="45"/>
      <c r="D856" s="45"/>
      <c r="E856" s="46"/>
      <c r="F856" s="48" t="s">
        <v>335</v>
      </c>
      <c r="G856" s="53" t="s">
        <v>658</v>
      </c>
      <c r="H856" s="49">
        <v>103353250</v>
      </c>
      <c r="I856" s="52">
        <v>53.940325050252412</v>
      </c>
      <c r="J856" s="65">
        <v>33000000</v>
      </c>
      <c r="K856" s="50">
        <v>90.707432035277066</v>
      </c>
    </row>
    <row r="857" spans="1:12" s="126" customFormat="1" ht="32.25" customHeight="1">
      <c r="A857" s="125"/>
      <c r="B857" s="45" t="s">
        <v>536</v>
      </c>
      <c r="C857" s="45" t="s">
        <v>537</v>
      </c>
      <c r="D857" s="45" t="s">
        <v>523</v>
      </c>
      <c r="E857" s="46" t="s">
        <v>538</v>
      </c>
      <c r="F857" s="97"/>
      <c r="G857" s="49"/>
      <c r="H857" s="49"/>
      <c r="I857" s="49"/>
      <c r="J857" s="65">
        <f>J859+J861+J863+J865+J866+J867</f>
        <v>8710929</v>
      </c>
      <c r="K857" s="50"/>
    </row>
    <row r="858" spans="1:12" s="126" customFormat="1" ht="15">
      <c r="A858" s="125"/>
      <c r="B858" s="45"/>
      <c r="C858" s="45"/>
      <c r="D858" s="45"/>
      <c r="E858" s="46"/>
      <c r="F858" s="51" t="s">
        <v>581</v>
      </c>
      <c r="G858" s="53"/>
      <c r="H858" s="49"/>
      <c r="I858" s="49"/>
      <c r="J858" s="65"/>
      <c r="K858" s="50"/>
    </row>
    <row r="859" spans="1:12" s="126" customFormat="1" ht="45">
      <c r="A859" s="125"/>
      <c r="B859" s="45"/>
      <c r="C859" s="45"/>
      <c r="D859" s="45"/>
      <c r="E859" s="46"/>
      <c r="F859" s="46" t="s">
        <v>336</v>
      </c>
      <c r="G859" s="53" t="s">
        <v>391</v>
      </c>
      <c r="H859" s="49">
        <v>34523476</v>
      </c>
      <c r="I859" s="52">
        <v>2.8085878722061373</v>
      </c>
      <c r="J859" s="65">
        <v>2600000</v>
      </c>
      <c r="K859" s="50">
        <v>16.132854524845634</v>
      </c>
    </row>
    <row r="860" spans="1:12" s="126" customFormat="1" ht="15">
      <c r="A860" s="125"/>
      <c r="B860" s="45"/>
      <c r="C860" s="45"/>
      <c r="D860" s="45"/>
      <c r="E860" s="46"/>
      <c r="F860" s="51" t="s">
        <v>686</v>
      </c>
      <c r="G860" s="53"/>
      <c r="H860" s="49"/>
      <c r="I860" s="52"/>
      <c r="J860" s="65"/>
      <c r="K860" s="50"/>
    </row>
    <row r="861" spans="1:12" s="126" customFormat="1" ht="75">
      <c r="A861" s="125"/>
      <c r="B861" s="45"/>
      <c r="C861" s="45"/>
      <c r="D861" s="45"/>
      <c r="E861" s="46"/>
      <c r="F861" s="46" t="s">
        <v>423</v>
      </c>
      <c r="G861" s="53" t="s">
        <v>391</v>
      </c>
      <c r="H861" s="49">
        <v>22903594</v>
      </c>
      <c r="I861" s="52">
        <v>7.812817499297271</v>
      </c>
      <c r="J861" s="65">
        <v>2200000</v>
      </c>
      <c r="K861" s="50">
        <v>32.699741359369192</v>
      </c>
    </row>
    <row r="862" spans="1:12" s="126" customFormat="1" ht="15">
      <c r="A862" s="125"/>
      <c r="B862" s="45"/>
      <c r="C862" s="45"/>
      <c r="D862" s="45"/>
      <c r="E862" s="46"/>
      <c r="F862" s="51" t="s">
        <v>598</v>
      </c>
      <c r="G862" s="53"/>
      <c r="H862" s="49"/>
      <c r="I862" s="52"/>
      <c r="J862" s="65"/>
      <c r="K862" s="50"/>
    </row>
    <row r="863" spans="1:12" s="126" customFormat="1" ht="30">
      <c r="A863" s="125"/>
      <c r="B863" s="45"/>
      <c r="C863" s="45"/>
      <c r="D863" s="45"/>
      <c r="E863" s="46"/>
      <c r="F863" s="46" t="s">
        <v>337</v>
      </c>
      <c r="G863" s="53" t="s">
        <v>304</v>
      </c>
      <c r="H863" s="49">
        <v>28071891</v>
      </c>
      <c r="I863" s="52">
        <v>1.8998730941528164</v>
      </c>
      <c r="J863" s="65">
        <v>2360000</v>
      </c>
      <c r="K863" s="50">
        <v>48.234001442938059</v>
      </c>
    </row>
    <row r="864" spans="1:12" s="126" customFormat="1" ht="15">
      <c r="A864" s="125"/>
      <c r="B864" s="45"/>
      <c r="C864" s="45"/>
      <c r="D864" s="45"/>
      <c r="E864" s="46"/>
      <c r="F864" s="51" t="s">
        <v>338</v>
      </c>
      <c r="G864" s="53"/>
      <c r="H864" s="49"/>
      <c r="I864" s="52"/>
      <c r="J864" s="65"/>
      <c r="K864" s="50"/>
    </row>
    <row r="865" spans="1:12" s="126" customFormat="1" ht="60">
      <c r="A865" s="125"/>
      <c r="B865" s="45"/>
      <c r="C865" s="45"/>
      <c r="D865" s="45"/>
      <c r="E865" s="46"/>
      <c r="F865" s="46" t="s">
        <v>424</v>
      </c>
      <c r="G865" s="53" t="s">
        <v>576</v>
      </c>
      <c r="H865" s="49">
        <v>7118304</v>
      </c>
      <c r="I865" s="52">
        <v>1.8998730941528164</v>
      </c>
      <c r="J865" s="65">
        <v>521689</v>
      </c>
      <c r="K865" s="50">
        <v>100</v>
      </c>
    </row>
    <row r="866" spans="1:12" s="126" customFormat="1" ht="60">
      <c r="A866" s="125"/>
      <c r="B866" s="45"/>
      <c r="C866" s="45"/>
      <c r="D866" s="45"/>
      <c r="E866" s="46"/>
      <c r="F866" s="46" t="s">
        <v>425</v>
      </c>
      <c r="G866" s="53" t="s">
        <v>740</v>
      </c>
      <c r="H866" s="49">
        <v>8330531.9999999991</v>
      </c>
      <c r="I866" s="52">
        <v>1.8998730941528164</v>
      </c>
      <c r="J866" s="65">
        <v>458858</v>
      </c>
      <c r="K866" s="50">
        <v>34.311795573199895</v>
      </c>
    </row>
    <row r="867" spans="1:12" s="126" customFormat="1" ht="45">
      <c r="A867" s="125"/>
      <c r="B867" s="45"/>
      <c r="C867" s="45"/>
      <c r="D867" s="45"/>
      <c r="E867" s="46"/>
      <c r="F867" s="46" t="s">
        <v>426</v>
      </c>
      <c r="G867" s="53" t="s">
        <v>576</v>
      </c>
      <c r="H867" s="49">
        <v>8326129</v>
      </c>
      <c r="I867" s="52">
        <v>1.8998730941528164</v>
      </c>
      <c r="J867" s="65">
        <v>570382</v>
      </c>
      <c r="K867" s="50">
        <v>100</v>
      </c>
    </row>
    <row r="868" spans="1:12" s="126" customFormat="1" ht="51.75" customHeight="1">
      <c r="A868" s="125"/>
      <c r="B868" s="45" t="s">
        <v>540</v>
      </c>
      <c r="C868" s="45" t="s">
        <v>541</v>
      </c>
      <c r="D868" s="45" t="s">
        <v>523</v>
      </c>
      <c r="E868" s="46" t="s">
        <v>545</v>
      </c>
      <c r="F868" s="97"/>
      <c r="G868" s="49"/>
      <c r="H868" s="49"/>
      <c r="I868" s="49"/>
      <c r="J868" s="65">
        <f>+J870+J872+J874+J876+J878+J879+J881+J883+J884+J886+J887+J889+J891+J893+J895+J897</f>
        <v>86157469.890000001</v>
      </c>
      <c r="K868" s="50"/>
      <c r="L868" s="65"/>
    </row>
    <row r="869" spans="1:12" s="126" customFormat="1" ht="15">
      <c r="A869" s="125"/>
      <c r="B869" s="45"/>
      <c r="C869" s="45"/>
      <c r="D869" s="45"/>
      <c r="E869" s="46"/>
      <c r="F869" s="51" t="s">
        <v>596</v>
      </c>
      <c r="G869" s="49"/>
      <c r="H869" s="49"/>
      <c r="I869" s="49"/>
      <c r="J869" s="65"/>
      <c r="K869" s="50"/>
    </row>
    <row r="870" spans="1:12" s="126" customFormat="1" ht="45">
      <c r="A870" s="125"/>
      <c r="B870" s="45"/>
      <c r="C870" s="45"/>
      <c r="D870" s="45"/>
      <c r="E870" s="46"/>
      <c r="F870" s="46" t="s">
        <v>407</v>
      </c>
      <c r="G870" s="49" t="s">
        <v>576</v>
      </c>
      <c r="H870" s="49">
        <v>14840187</v>
      </c>
      <c r="I870" s="52">
        <v>46.360622005639144</v>
      </c>
      <c r="J870" s="65">
        <v>7811016.5</v>
      </c>
      <c r="K870" s="50">
        <v>100</v>
      </c>
    </row>
    <row r="871" spans="1:12" s="126" customFormat="1" ht="15">
      <c r="A871" s="125"/>
      <c r="B871" s="45"/>
      <c r="C871" s="45"/>
      <c r="D871" s="45"/>
      <c r="E871" s="46"/>
      <c r="F871" s="51" t="s">
        <v>716</v>
      </c>
      <c r="G871" s="53"/>
      <c r="H871" s="49"/>
      <c r="I871" s="49"/>
      <c r="J871" s="65"/>
      <c r="K871" s="50"/>
    </row>
    <row r="872" spans="1:12" s="126" customFormat="1" ht="45">
      <c r="A872" s="125"/>
      <c r="B872" s="45"/>
      <c r="C872" s="45"/>
      <c r="D872" s="45"/>
      <c r="E872" s="46"/>
      <c r="F872" s="46" t="s">
        <v>408</v>
      </c>
      <c r="G872" s="53" t="s">
        <v>576</v>
      </c>
      <c r="H872" s="49">
        <v>11893036</v>
      </c>
      <c r="I872" s="52">
        <v>73.079127987168292</v>
      </c>
      <c r="J872" s="65">
        <v>2680812</v>
      </c>
      <c r="K872" s="50">
        <v>100</v>
      </c>
    </row>
    <row r="873" spans="1:12" s="126" customFormat="1" ht="15">
      <c r="A873" s="125"/>
      <c r="B873" s="45"/>
      <c r="C873" s="45"/>
      <c r="D873" s="45"/>
      <c r="E873" s="46"/>
      <c r="F873" s="51" t="s">
        <v>717</v>
      </c>
      <c r="G873" s="53"/>
      <c r="H873" s="49"/>
      <c r="I873" s="49"/>
      <c r="J873" s="65"/>
      <c r="K873" s="50"/>
    </row>
    <row r="874" spans="1:12" s="126" customFormat="1" ht="45">
      <c r="A874" s="125"/>
      <c r="B874" s="45"/>
      <c r="C874" s="45"/>
      <c r="D874" s="45"/>
      <c r="E874" s="46"/>
      <c r="F874" s="46" t="s">
        <v>409</v>
      </c>
      <c r="G874" s="53" t="s">
        <v>576</v>
      </c>
      <c r="H874" s="49">
        <v>13192775</v>
      </c>
      <c r="I874" s="52">
        <v>64.62934447074251</v>
      </c>
      <c r="J874" s="65">
        <v>4446684</v>
      </c>
      <c r="K874" s="50">
        <v>100</v>
      </c>
    </row>
    <row r="875" spans="1:12" s="126" customFormat="1" ht="15">
      <c r="A875" s="125"/>
      <c r="B875" s="45"/>
      <c r="C875" s="45"/>
      <c r="D875" s="45"/>
      <c r="E875" s="46"/>
      <c r="F875" s="51" t="s">
        <v>597</v>
      </c>
      <c r="G875" s="49"/>
      <c r="H875" s="49"/>
      <c r="I875" s="49"/>
      <c r="J875" s="65"/>
      <c r="K875" s="50"/>
    </row>
    <row r="876" spans="1:12" s="126" customFormat="1" ht="45.75" customHeight="1">
      <c r="A876" s="125"/>
      <c r="B876" s="45"/>
      <c r="C876" s="45"/>
      <c r="D876" s="45"/>
      <c r="E876" s="46"/>
      <c r="F876" s="46" t="s">
        <v>410</v>
      </c>
      <c r="G876" s="98" t="s">
        <v>576</v>
      </c>
      <c r="H876" s="98">
        <v>9716713</v>
      </c>
      <c r="I876" s="52">
        <v>49.786445272182064</v>
      </c>
      <c r="J876" s="65">
        <v>4774314.92</v>
      </c>
      <c r="K876" s="50">
        <v>100</v>
      </c>
    </row>
    <row r="877" spans="1:12" s="126" customFormat="1" ht="15">
      <c r="A877" s="125"/>
      <c r="B877" s="45"/>
      <c r="C877" s="45"/>
      <c r="D877" s="45"/>
      <c r="E877" s="46"/>
      <c r="F877" s="51" t="s">
        <v>598</v>
      </c>
      <c r="G877" s="49"/>
      <c r="H877" s="49"/>
      <c r="I877" s="49"/>
      <c r="J877" s="65"/>
      <c r="K877" s="50"/>
    </row>
    <row r="878" spans="1:12" s="126" customFormat="1" ht="45">
      <c r="A878" s="125"/>
      <c r="B878" s="45"/>
      <c r="C878" s="45"/>
      <c r="D878" s="45"/>
      <c r="E878" s="46"/>
      <c r="F878" s="46" t="s">
        <v>411</v>
      </c>
      <c r="G878" s="49" t="s">
        <v>576</v>
      </c>
      <c r="H878" s="49">
        <v>12939281</v>
      </c>
      <c r="I878" s="52">
        <v>15.066087056923797</v>
      </c>
      <c r="J878" s="65">
        <v>10009564.210000001</v>
      </c>
      <c r="K878" s="50">
        <v>100</v>
      </c>
    </row>
    <row r="879" spans="1:12" s="126" customFormat="1" ht="45">
      <c r="A879" s="125"/>
      <c r="B879" s="45"/>
      <c r="C879" s="45"/>
      <c r="D879" s="45"/>
      <c r="E879" s="46"/>
      <c r="F879" s="46" t="s">
        <v>718</v>
      </c>
      <c r="G879" s="49" t="s">
        <v>572</v>
      </c>
      <c r="H879" s="49">
        <v>13604838</v>
      </c>
      <c r="I879" s="52">
        <v>75.266489759010724</v>
      </c>
      <c r="J879" s="65">
        <v>2921697</v>
      </c>
      <c r="K879" s="50">
        <v>100</v>
      </c>
    </row>
    <row r="880" spans="1:12" s="126" customFormat="1" ht="15">
      <c r="A880" s="125"/>
      <c r="B880" s="45"/>
      <c r="C880" s="45"/>
      <c r="D880" s="45"/>
      <c r="E880" s="46"/>
      <c r="F880" s="51" t="s">
        <v>599</v>
      </c>
      <c r="G880" s="49"/>
      <c r="H880" s="49"/>
      <c r="I880" s="49"/>
      <c r="J880" s="65"/>
      <c r="K880" s="50"/>
    </row>
    <row r="881" spans="1:11" s="126" customFormat="1" ht="45">
      <c r="A881" s="125"/>
      <c r="B881" s="45"/>
      <c r="C881" s="45"/>
      <c r="D881" s="45"/>
      <c r="E881" s="46"/>
      <c r="F881" s="46" t="s">
        <v>412</v>
      </c>
      <c r="G881" s="98" t="s">
        <v>576</v>
      </c>
      <c r="H881" s="98">
        <v>10117274</v>
      </c>
      <c r="I881" s="52">
        <v>47.161142121879863</v>
      </c>
      <c r="J881" s="65">
        <v>4673781.2699999996</v>
      </c>
      <c r="K881" s="50">
        <v>100</v>
      </c>
    </row>
    <row r="882" spans="1:11" s="126" customFormat="1" ht="15">
      <c r="A882" s="125"/>
      <c r="B882" s="45"/>
      <c r="C882" s="45"/>
      <c r="D882" s="45"/>
      <c r="E882" s="46"/>
      <c r="F882" s="51" t="s">
        <v>719</v>
      </c>
      <c r="G882" s="53"/>
      <c r="H882" s="49"/>
      <c r="I882" s="49"/>
      <c r="J882" s="65"/>
      <c r="K882" s="50"/>
    </row>
    <row r="883" spans="1:11" s="126" customFormat="1" ht="45">
      <c r="A883" s="125"/>
      <c r="B883" s="45"/>
      <c r="C883" s="45"/>
      <c r="D883" s="45"/>
      <c r="E883" s="46"/>
      <c r="F883" s="46" t="s">
        <v>720</v>
      </c>
      <c r="G883" s="53" t="s">
        <v>572</v>
      </c>
      <c r="H883" s="49">
        <v>12670921</v>
      </c>
      <c r="I883" s="52">
        <v>76.550126072130041</v>
      </c>
      <c r="J883" s="65">
        <v>2613345</v>
      </c>
      <c r="K883" s="50">
        <v>100</v>
      </c>
    </row>
    <row r="884" spans="1:11" s="126" customFormat="1" ht="45">
      <c r="A884" s="125"/>
      <c r="B884" s="45"/>
      <c r="C884" s="45"/>
      <c r="D884" s="45"/>
      <c r="E884" s="46"/>
      <c r="F884" s="46" t="s">
        <v>198</v>
      </c>
      <c r="G884" s="53" t="s">
        <v>572</v>
      </c>
      <c r="H884" s="49">
        <v>12375979</v>
      </c>
      <c r="I884" s="52">
        <v>70.089491263681055</v>
      </c>
      <c r="J884" s="65">
        <v>3701718</v>
      </c>
      <c r="K884" s="50">
        <v>100</v>
      </c>
    </row>
    <row r="885" spans="1:11" s="126" customFormat="1" ht="15">
      <c r="A885" s="125"/>
      <c r="B885" s="45"/>
      <c r="C885" s="45"/>
      <c r="D885" s="45"/>
      <c r="E885" s="46"/>
      <c r="F885" s="51" t="s">
        <v>600</v>
      </c>
      <c r="G885" s="49"/>
      <c r="H885" s="49"/>
      <c r="I885" s="49"/>
      <c r="J885" s="65"/>
      <c r="K885" s="50"/>
    </row>
    <row r="886" spans="1:11" s="126" customFormat="1" ht="40.5" customHeight="1">
      <c r="A886" s="125"/>
      <c r="B886" s="45"/>
      <c r="C886" s="45"/>
      <c r="D886" s="45"/>
      <c r="E886" s="46"/>
      <c r="F886" s="46" t="s">
        <v>413</v>
      </c>
      <c r="G886" s="49" t="s">
        <v>576</v>
      </c>
      <c r="H886" s="49">
        <v>8607602</v>
      </c>
      <c r="I886" s="52">
        <v>35.342956842103057</v>
      </c>
      <c r="J886" s="65">
        <v>4913150.8</v>
      </c>
      <c r="K886" s="50">
        <v>100</v>
      </c>
    </row>
    <row r="887" spans="1:11" s="126" customFormat="1" ht="60">
      <c r="A887" s="125"/>
      <c r="B887" s="45"/>
      <c r="C887" s="45"/>
      <c r="D887" s="45"/>
      <c r="E887" s="46"/>
      <c r="F887" s="46" t="s">
        <v>414</v>
      </c>
      <c r="G887" s="98" t="s">
        <v>576</v>
      </c>
      <c r="H887" s="98">
        <v>9969333</v>
      </c>
      <c r="I887" s="52">
        <v>4.5766640556594993</v>
      </c>
      <c r="J887" s="65">
        <v>9513069.5</v>
      </c>
      <c r="K887" s="50">
        <v>100</v>
      </c>
    </row>
    <row r="888" spans="1:11" s="126" customFormat="1" ht="15">
      <c r="A888" s="125"/>
      <c r="B888" s="45"/>
      <c r="C888" s="45"/>
      <c r="D888" s="45"/>
      <c r="E888" s="46"/>
      <c r="F888" s="51" t="s">
        <v>601</v>
      </c>
      <c r="G888" s="49"/>
      <c r="H888" s="49"/>
      <c r="I888" s="49"/>
      <c r="J888" s="65"/>
      <c r="K888" s="50"/>
    </row>
    <row r="889" spans="1:11" s="126" customFormat="1" ht="45">
      <c r="A889" s="125"/>
      <c r="B889" s="45"/>
      <c r="C889" s="45"/>
      <c r="D889" s="45"/>
      <c r="E889" s="46"/>
      <c r="F889" s="46" t="s">
        <v>417</v>
      </c>
      <c r="G889" s="98" t="s">
        <v>576</v>
      </c>
      <c r="H889" s="98">
        <v>14511668</v>
      </c>
      <c r="I889" s="52">
        <v>53.309219863629728</v>
      </c>
      <c r="J889" s="65">
        <v>6637869.2400000002</v>
      </c>
      <c r="K889" s="50">
        <v>100</v>
      </c>
    </row>
    <row r="890" spans="1:11" s="126" customFormat="1" ht="15">
      <c r="A890" s="125"/>
      <c r="B890" s="45"/>
      <c r="C890" s="45"/>
      <c r="D890" s="45"/>
      <c r="E890" s="46"/>
      <c r="F890" s="51" t="s">
        <v>722</v>
      </c>
      <c r="G890" s="53"/>
      <c r="H890" s="49"/>
      <c r="I890" s="49"/>
      <c r="J890" s="158"/>
      <c r="K890" s="50"/>
    </row>
    <row r="891" spans="1:11" s="126" customFormat="1" ht="45">
      <c r="A891" s="125"/>
      <c r="B891" s="45"/>
      <c r="C891" s="45"/>
      <c r="D891" s="45"/>
      <c r="E891" s="46"/>
      <c r="F891" s="46" t="s">
        <v>723</v>
      </c>
      <c r="G891" s="159" t="s">
        <v>572</v>
      </c>
      <c r="H891" s="96">
        <v>12488754</v>
      </c>
      <c r="I891" s="52">
        <v>77.476456017950241</v>
      </c>
      <c r="J891" s="65">
        <v>2142768</v>
      </c>
      <c r="K891" s="50">
        <v>100</v>
      </c>
    </row>
    <row r="892" spans="1:11" s="126" customFormat="1" ht="15">
      <c r="A892" s="125"/>
      <c r="B892" s="45"/>
      <c r="C892" s="45"/>
      <c r="D892" s="45"/>
      <c r="E892" s="46"/>
      <c r="F892" s="51" t="s">
        <v>724</v>
      </c>
      <c r="G892" s="53"/>
      <c r="H892" s="49"/>
      <c r="I892" s="49"/>
      <c r="J892" s="158"/>
      <c r="K892" s="50"/>
    </row>
    <row r="893" spans="1:11" s="126" customFormat="1" ht="45">
      <c r="A893" s="125"/>
      <c r="B893" s="45"/>
      <c r="C893" s="45"/>
      <c r="D893" s="45"/>
      <c r="E893" s="46"/>
      <c r="F893" s="46" t="s">
        <v>415</v>
      </c>
      <c r="G893" s="159" t="s">
        <v>576</v>
      </c>
      <c r="H893" s="96">
        <v>12878687</v>
      </c>
      <c r="I893" s="52">
        <v>67.503868989129089</v>
      </c>
      <c r="J893" s="65">
        <v>4010957</v>
      </c>
      <c r="K893" s="50">
        <v>100</v>
      </c>
    </row>
    <row r="894" spans="1:11" s="126" customFormat="1" ht="15">
      <c r="A894" s="125"/>
      <c r="B894" s="45"/>
      <c r="C894" s="45"/>
      <c r="D894" s="45"/>
      <c r="E894" s="46"/>
      <c r="F894" s="51" t="s">
        <v>602</v>
      </c>
      <c r="G894" s="49"/>
      <c r="H894" s="49"/>
      <c r="I894" s="49"/>
      <c r="J894" s="65"/>
      <c r="K894" s="50"/>
    </row>
    <row r="895" spans="1:11" s="126" customFormat="1" ht="45">
      <c r="A895" s="125"/>
      <c r="B895" s="45"/>
      <c r="C895" s="45"/>
      <c r="D895" s="45"/>
      <c r="E895" s="46"/>
      <c r="F895" s="46" t="s">
        <v>721</v>
      </c>
      <c r="G895" s="98" t="s">
        <v>572</v>
      </c>
      <c r="H895" s="98">
        <v>13326926</v>
      </c>
      <c r="I895" s="52">
        <v>40.569022293663224</v>
      </c>
      <c r="J895" s="65">
        <v>7920322.4199999999</v>
      </c>
      <c r="K895" s="50">
        <v>100</v>
      </c>
    </row>
    <row r="896" spans="1:11" s="126" customFormat="1" ht="15">
      <c r="A896" s="125"/>
      <c r="B896" s="45"/>
      <c r="C896" s="45"/>
      <c r="D896" s="45"/>
      <c r="E896" s="46"/>
      <c r="F896" s="51" t="s">
        <v>603</v>
      </c>
      <c r="G896" s="49"/>
      <c r="H896" s="49"/>
      <c r="I896" s="49"/>
      <c r="J896" s="65"/>
      <c r="K896" s="50"/>
    </row>
    <row r="897" spans="1:12" s="126" customFormat="1" ht="45">
      <c r="A897" s="125"/>
      <c r="B897" s="45"/>
      <c r="C897" s="45"/>
      <c r="D897" s="45"/>
      <c r="E897" s="46"/>
      <c r="F897" s="46" t="s">
        <v>416</v>
      </c>
      <c r="G897" s="49" t="s">
        <v>576</v>
      </c>
      <c r="H897" s="49">
        <v>13133114</v>
      </c>
      <c r="I897" s="52">
        <v>42.714149896208923</v>
      </c>
      <c r="J897" s="65">
        <v>7386400.0299999993</v>
      </c>
      <c r="K897" s="50">
        <v>100</v>
      </c>
    </row>
    <row r="898" spans="1:12" s="126" customFormat="1" ht="39.75" customHeight="1">
      <c r="A898" s="125"/>
      <c r="B898" s="45" t="s">
        <v>605</v>
      </c>
      <c r="C898" s="45" t="s">
        <v>606</v>
      </c>
      <c r="D898" s="45" t="s">
        <v>523</v>
      </c>
      <c r="E898" s="46" t="s">
        <v>607</v>
      </c>
      <c r="F898" s="48"/>
      <c r="G898" s="49"/>
      <c r="H898" s="49"/>
      <c r="I898" s="49"/>
      <c r="J898" s="65">
        <f>J908+J909+J906+J900+J904+J902</f>
        <v>42554300</v>
      </c>
      <c r="K898" s="50"/>
      <c r="L898" s="65"/>
    </row>
    <row r="899" spans="1:12" s="126" customFormat="1" ht="15">
      <c r="A899" s="125"/>
      <c r="B899" s="45"/>
      <c r="C899" s="45"/>
      <c r="D899" s="45"/>
      <c r="E899" s="46"/>
      <c r="F899" s="51" t="s">
        <v>581</v>
      </c>
      <c r="G899" s="53"/>
      <c r="H899" s="49"/>
      <c r="I899" s="52"/>
      <c r="J899" s="65"/>
      <c r="K899" s="50"/>
      <c r="L899" s="160"/>
    </row>
    <row r="900" spans="1:12" s="126" customFormat="1" ht="45">
      <c r="A900" s="125"/>
      <c r="B900" s="45"/>
      <c r="C900" s="45"/>
      <c r="D900" s="45"/>
      <c r="E900" s="46"/>
      <c r="F900" s="46" t="s">
        <v>821</v>
      </c>
      <c r="G900" s="53" t="s">
        <v>740</v>
      </c>
      <c r="H900" s="49">
        <v>54219578</v>
      </c>
      <c r="I900" s="52">
        <v>32.066540005161976</v>
      </c>
      <c r="J900" s="65">
        <v>3000000</v>
      </c>
      <c r="K900" s="50">
        <v>39.443948955117285</v>
      </c>
      <c r="L900" s="160"/>
    </row>
    <row r="901" spans="1:12" s="126" customFormat="1" ht="15">
      <c r="A901" s="125"/>
      <c r="B901" s="45"/>
      <c r="C901" s="45"/>
      <c r="D901" s="45"/>
      <c r="E901" s="46"/>
      <c r="F901" s="51" t="s">
        <v>578</v>
      </c>
      <c r="G901" s="53"/>
      <c r="H901" s="49"/>
      <c r="I901" s="52"/>
      <c r="J901" s="65"/>
      <c r="K901" s="50"/>
      <c r="L901" s="160"/>
    </row>
    <row r="902" spans="1:12" s="126" customFormat="1" ht="75">
      <c r="A902" s="125"/>
      <c r="B902" s="45"/>
      <c r="C902" s="45"/>
      <c r="D902" s="45"/>
      <c r="E902" s="46"/>
      <c r="F902" s="46" t="s">
        <v>81</v>
      </c>
      <c r="G902" s="53" t="s">
        <v>730</v>
      </c>
      <c r="H902" s="49">
        <v>300000000</v>
      </c>
      <c r="I902" s="52">
        <v>0</v>
      </c>
      <c r="J902" s="65">
        <v>9000000</v>
      </c>
      <c r="K902" s="50">
        <v>3.0033333333333334</v>
      </c>
      <c r="L902" s="160"/>
    </row>
    <row r="903" spans="1:12" s="126" customFormat="1" ht="15">
      <c r="A903" s="125"/>
      <c r="B903" s="45"/>
      <c r="C903" s="45"/>
      <c r="D903" s="45"/>
      <c r="E903" s="46"/>
      <c r="F903" s="51" t="s">
        <v>310</v>
      </c>
      <c r="G903" s="53"/>
      <c r="H903" s="49"/>
      <c r="I903" s="49"/>
      <c r="J903" s="65"/>
      <c r="K903" s="50"/>
      <c r="L903" s="160"/>
    </row>
    <row r="904" spans="1:12" s="126" customFormat="1" ht="30">
      <c r="A904" s="125"/>
      <c r="B904" s="45"/>
      <c r="C904" s="45"/>
      <c r="D904" s="45"/>
      <c r="E904" s="46"/>
      <c r="F904" s="46" t="s">
        <v>311</v>
      </c>
      <c r="G904" s="53" t="s">
        <v>441</v>
      </c>
      <c r="H904" s="49">
        <v>58294842</v>
      </c>
      <c r="I904" s="52">
        <v>13.663028969183937</v>
      </c>
      <c r="J904" s="65">
        <v>17454300</v>
      </c>
      <c r="K904" s="50">
        <v>43.604442996860691</v>
      </c>
      <c r="L904" s="160"/>
    </row>
    <row r="905" spans="1:12" s="126" customFormat="1" ht="15">
      <c r="A905" s="125"/>
      <c r="B905" s="45"/>
      <c r="C905" s="45"/>
      <c r="D905" s="45"/>
      <c r="E905" s="46"/>
      <c r="F905" s="51" t="s">
        <v>833</v>
      </c>
      <c r="G905" s="53"/>
      <c r="H905" s="49"/>
      <c r="I905" s="52"/>
      <c r="J905" s="65"/>
      <c r="K905" s="50"/>
      <c r="L905" s="160"/>
    </row>
    <row r="906" spans="1:12" s="126" customFormat="1" ht="45">
      <c r="A906" s="125"/>
      <c r="B906" s="45"/>
      <c r="C906" s="45"/>
      <c r="D906" s="45"/>
      <c r="E906" s="46"/>
      <c r="F906" s="46" t="s">
        <v>834</v>
      </c>
      <c r="G906" s="53" t="s">
        <v>658</v>
      </c>
      <c r="H906" s="49">
        <v>17697046</v>
      </c>
      <c r="I906" s="52">
        <v>0.73826445385291983</v>
      </c>
      <c r="J906" s="65">
        <v>3000000</v>
      </c>
      <c r="K906" s="50">
        <v>100</v>
      </c>
      <c r="L906" s="160"/>
    </row>
    <row r="907" spans="1:12" s="126" customFormat="1" ht="15">
      <c r="A907" s="125"/>
      <c r="B907" s="45"/>
      <c r="C907" s="45"/>
      <c r="D907" s="45"/>
      <c r="E907" s="46"/>
      <c r="F907" s="51" t="s">
        <v>608</v>
      </c>
      <c r="G907" s="49"/>
      <c r="H907" s="49"/>
      <c r="I907" s="49"/>
      <c r="J907" s="65"/>
      <c r="K907" s="50"/>
    </row>
    <row r="908" spans="1:12" s="126" customFormat="1" ht="75">
      <c r="A908" s="125"/>
      <c r="B908" s="45"/>
      <c r="C908" s="45"/>
      <c r="D908" s="45"/>
      <c r="E908" s="46"/>
      <c r="F908" s="46" t="s">
        <v>405</v>
      </c>
      <c r="G908" s="49" t="s">
        <v>604</v>
      </c>
      <c r="H908" s="49">
        <v>44122196</v>
      </c>
      <c r="I908" s="52">
        <v>0.72623765145325048</v>
      </c>
      <c r="J908" s="65">
        <v>100000</v>
      </c>
      <c r="K908" s="50">
        <v>0.95288094908059418</v>
      </c>
    </row>
    <row r="909" spans="1:12" s="126" customFormat="1" ht="45">
      <c r="A909" s="125"/>
      <c r="B909" s="45"/>
      <c r="C909" s="45"/>
      <c r="D909" s="45"/>
      <c r="E909" s="46"/>
      <c r="F909" s="46" t="s">
        <v>392</v>
      </c>
      <c r="G909" s="49" t="s">
        <v>572</v>
      </c>
      <c r="H909" s="49">
        <v>136690020</v>
      </c>
      <c r="I909" s="52">
        <v>24.291069677215646</v>
      </c>
      <c r="J909" s="65">
        <v>10000000</v>
      </c>
      <c r="K909" s="50">
        <v>100</v>
      </c>
    </row>
    <row r="910" spans="1:12" s="126" customFormat="1" ht="49.5" customHeight="1">
      <c r="A910" s="125"/>
      <c r="B910" s="45" t="s">
        <v>560</v>
      </c>
      <c r="C910" s="45" t="s">
        <v>561</v>
      </c>
      <c r="D910" s="45" t="s">
        <v>523</v>
      </c>
      <c r="E910" s="46" t="s">
        <v>562</v>
      </c>
      <c r="F910" s="48"/>
      <c r="G910" s="49"/>
      <c r="H910" s="49"/>
      <c r="I910" s="49"/>
      <c r="J910" s="65">
        <f>J912+J913+J914+J916+J917+J919+J920+J921+J923+J925+J927+J929+J931</f>
        <v>154151715</v>
      </c>
      <c r="K910" s="50"/>
      <c r="L910" s="65"/>
    </row>
    <row r="911" spans="1:12" s="125" customFormat="1" ht="15">
      <c r="B911" s="45"/>
      <c r="C911" s="45"/>
      <c r="D911" s="45"/>
      <c r="E911" s="46"/>
      <c r="F911" s="51" t="s">
        <v>580</v>
      </c>
      <c r="G911" s="49"/>
      <c r="H911" s="49"/>
      <c r="I911" s="49"/>
      <c r="J911" s="65"/>
      <c r="K911" s="50"/>
    </row>
    <row r="912" spans="1:12" s="125" customFormat="1" ht="47.25" customHeight="1">
      <c r="B912" s="45"/>
      <c r="C912" s="45"/>
      <c r="D912" s="45"/>
      <c r="E912" s="46"/>
      <c r="F912" s="46" t="s">
        <v>703</v>
      </c>
      <c r="G912" s="49" t="s">
        <v>740</v>
      </c>
      <c r="H912" s="98">
        <v>32644563</v>
      </c>
      <c r="I912" s="52">
        <v>5.9541002279613915</v>
      </c>
      <c r="J912" s="99">
        <v>10533738</v>
      </c>
      <c r="K912" s="50">
        <v>38.222070854494206</v>
      </c>
    </row>
    <row r="913" spans="2:11" s="125" customFormat="1" ht="48" customHeight="1">
      <c r="B913" s="45"/>
      <c r="C913" s="45"/>
      <c r="D913" s="45"/>
      <c r="E913" s="46"/>
      <c r="F913" s="46" t="s">
        <v>704</v>
      </c>
      <c r="G913" s="49" t="s">
        <v>576</v>
      </c>
      <c r="H913" s="98">
        <v>17600505</v>
      </c>
      <c r="I913" s="52">
        <v>30.7717931957066</v>
      </c>
      <c r="J913" s="99">
        <v>11380003</v>
      </c>
      <c r="K913" s="50">
        <v>100</v>
      </c>
    </row>
    <row r="914" spans="2:11" s="125" customFormat="1" ht="46.5" customHeight="1">
      <c r="B914" s="45"/>
      <c r="C914" s="45"/>
      <c r="D914" s="45"/>
      <c r="E914" s="46"/>
      <c r="F914" s="46" t="s">
        <v>705</v>
      </c>
      <c r="G914" s="49" t="s">
        <v>740</v>
      </c>
      <c r="H914" s="98">
        <v>36135701</v>
      </c>
      <c r="I914" s="52">
        <v>13.351369605366173</v>
      </c>
      <c r="J914" s="99">
        <v>11440099</v>
      </c>
      <c r="K914" s="50">
        <v>45.010085732112955</v>
      </c>
    </row>
    <row r="915" spans="2:11" s="125" customFormat="1" ht="15">
      <c r="B915" s="45"/>
      <c r="C915" s="45"/>
      <c r="D915" s="45"/>
      <c r="E915" s="46"/>
      <c r="F915" s="51" t="s">
        <v>581</v>
      </c>
      <c r="G915" s="49"/>
      <c r="H915" s="98"/>
      <c r="I915" s="52"/>
      <c r="J915" s="99"/>
      <c r="K915" s="50"/>
    </row>
    <row r="916" spans="2:11" s="125" customFormat="1" ht="48.75" customHeight="1">
      <c r="B916" s="45"/>
      <c r="C916" s="45"/>
      <c r="D916" s="45"/>
      <c r="E916" s="46"/>
      <c r="F916" s="46" t="s">
        <v>706</v>
      </c>
      <c r="G916" s="49" t="s">
        <v>740</v>
      </c>
      <c r="H916" s="98">
        <v>33899805</v>
      </c>
      <c r="I916" s="52">
        <v>19.839190785905696</v>
      </c>
      <c r="J916" s="99">
        <v>13793275</v>
      </c>
      <c r="K916" s="50">
        <v>60.527551677657144</v>
      </c>
    </row>
    <row r="917" spans="2:11" s="125" customFormat="1" ht="46.5" customHeight="1">
      <c r="B917" s="45"/>
      <c r="C917" s="45"/>
      <c r="D917" s="45"/>
      <c r="E917" s="46"/>
      <c r="F917" s="46" t="s">
        <v>707</v>
      </c>
      <c r="G917" s="49" t="s">
        <v>740</v>
      </c>
      <c r="H917" s="98">
        <v>27771983</v>
      </c>
      <c r="I917" s="52">
        <v>6.6367588155300288</v>
      </c>
      <c r="J917" s="99">
        <v>13510036</v>
      </c>
      <c r="K917" s="50">
        <v>55.283036612833882</v>
      </c>
    </row>
    <row r="918" spans="2:11" s="125" customFormat="1" ht="15">
      <c r="B918" s="45"/>
      <c r="C918" s="45"/>
      <c r="D918" s="45"/>
      <c r="E918" s="46"/>
      <c r="F918" s="51" t="s">
        <v>578</v>
      </c>
      <c r="G918" s="49"/>
      <c r="H918" s="98"/>
      <c r="I918" s="52"/>
      <c r="J918" s="99"/>
      <c r="K918" s="50"/>
    </row>
    <row r="919" spans="2:11" s="125" customFormat="1" ht="45.75" customHeight="1">
      <c r="B919" s="45"/>
      <c r="C919" s="45"/>
      <c r="D919" s="45"/>
      <c r="E919" s="46"/>
      <c r="F919" s="46" t="s">
        <v>708</v>
      </c>
      <c r="G919" s="49" t="s">
        <v>740</v>
      </c>
      <c r="H919" s="98">
        <v>32904042</v>
      </c>
      <c r="I919" s="52">
        <v>10.751317421731956</v>
      </c>
      <c r="J919" s="99">
        <v>18596120</v>
      </c>
      <c r="K919" s="50">
        <v>67.267535094928448</v>
      </c>
    </row>
    <row r="920" spans="2:11" s="125" customFormat="1" ht="45.75" customHeight="1">
      <c r="B920" s="45"/>
      <c r="C920" s="45"/>
      <c r="D920" s="45"/>
      <c r="E920" s="46"/>
      <c r="F920" s="46" t="s">
        <v>196</v>
      </c>
      <c r="G920" s="49" t="s">
        <v>740</v>
      </c>
      <c r="H920" s="98">
        <v>25362609</v>
      </c>
      <c r="I920" s="52">
        <v>4.7943924065540733</v>
      </c>
      <c r="J920" s="99">
        <v>12064588</v>
      </c>
      <c r="K920" s="50">
        <v>52.362795168273102</v>
      </c>
    </row>
    <row r="921" spans="2:11" s="125" customFormat="1" ht="48.75" customHeight="1">
      <c r="B921" s="45"/>
      <c r="C921" s="45"/>
      <c r="D921" s="45"/>
      <c r="E921" s="46"/>
      <c r="F921" s="46" t="s">
        <v>709</v>
      </c>
      <c r="G921" s="49" t="s">
        <v>740</v>
      </c>
      <c r="H921" s="98">
        <v>22206049</v>
      </c>
      <c r="I921" s="52">
        <v>22.8</v>
      </c>
      <c r="J921" s="99">
        <v>6493424</v>
      </c>
      <c r="K921" s="50">
        <v>52.056643214648403</v>
      </c>
    </row>
    <row r="922" spans="2:11" s="125" customFormat="1" ht="15">
      <c r="B922" s="45"/>
      <c r="C922" s="45"/>
      <c r="D922" s="45"/>
      <c r="E922" s="46"/>
      <c r="F922" s="51" t="s">
        <v>582</v>
      </c>
      <c r="G922" s="49"/>
      <c r="H922" s="98"/>
      <c r="I922" s="52"/>
      <c r="J922" s="99"/>
      <c r="K922" s="50"/>
    </row>
    <row r="923" spans="2:11" s="125" customFormat="1" ht="47.25" customHeight="1">
      <c r="B923" s="45"/>
      <c r="C923" s="45"/>
      <c r="D923" s="45"/>
      <c r="E923" s="46"/>
      <c r="F923" s="46" t="s">
        <v>577</v>
      </c>
      <c r="G923" s="49" t="s">
        <v>740</v>
      </c>
      <c r="H923" s="98">
        <v>18619458</v>
      </c>
      <c r="I923" s="52">
        <v>6.3169042836800067</v>
      </c>
      <c r="J923" s="99">
        <v>9460015</v>
      </c>
      <c r="K923" s="50">
        <v>57.124049153310473</v>
      </c>
    </row>
    <row r="924" spans="2:11" s="125" customFormat="1" ht="15">
      <c r="B924" s="45"/>
      <c r="C924" s="45"/>
      <c r="D924" s="45"/>
      <c r="E924" s="46"/>
      <c r="F924" s="51" t="s">
        <v>583</v>
      </c>
      <c r="G924" s="49"/>
      <c r="H924" s="98"/>
      <c r="I924" s="52"/>
      <c r="J924" s="99"/>
      <c r="K924" s="50"/>
    </row>
    <row r="925" spans="2:11" s="125" customFormat="1" ht="48" customHeight="1">
      <c r="B925" s="45"/>
      <c r="C925" s="45"/>
      <c r="D925" s="45"/>
      <c r="E925" s="46"/>
      <c r="F925" s="46" t="s">
        <v>710</v>
      </c>
      <c r="G925" s="49" t="s">
        <v>740</v>
      </c>
      <c r="H925" s="98">
        <v>27801084</v>
      </c>
      <c r="I925" s="52">
        <v>5.3058518509565964</v>
      </c>
      <c r="J925" s="99">
        <v>12058064</v>
      </c>
      <c r="K925" s="50">
        <v>48.678491565292916</v>
      </c>
    </row>
    <row r="926" spans="2:11" s="125" customFormat="1" ht="15">
      <c r="B926" s="45"/>
      <c r="C926" s="45"/>
      <c r="D926" s="45"/>
      <c r="E926" s="46"/>
      <c r="F926" s="92" t="s">
        <v>584</v>
      </c>
      <c r="G926" s="49"/>
      <c r="H926" s="98"/>
      <c r="I926" s="52"/>
      <c r="J926" s="99"/>
      <c r="K926" s="50"/>
    </row>
    <row r="927" spans="2:11" s="125" customFormat="1" ht="48" customHeight="1">
      <c r="B927" s="45"/>
      <c r="C927" s="45"/>
      <c r="D927" s="45"/>
      <c r="E927" s="46"/>
      <c r="F927" s="46" t="s">
        <v>711</v>
      </c>
      <c r="G927" s="49" t="s">
        <v>740</v>
      </c>
      <c r="H927" s="98">
        <v>22010464</v>
      </c>
      <c r="I927" s="52">
        <v>19.777608641053636</v>
      </c>
      <c r="J927" s="99">
        <v>6947642</v>
      </c>
      <c r="K927" s="50">
        <v>51.342786003966111</v>
      </c>
    </row>
    <row r="928" spans="2:11" s="125" customFormat="1" ht="15">
      <c r="B928" s="45"/>
      <c r="C928" s="45"/>
      <c r="D928" s="45"/>
      <c r="E928" s="46"/>
      <c r="F928" s="51" t="s">
        <v>585</v>
      </c>
      <c r="G928" s="49"/>
      <c r="H928" s="98"/>
      <c r="I928" s="52"/>
      <c r="J928" s="99"/>
      <c r="K928" s="50"/>
    </row>
    <row r="929" spans="2:12" s="125" customFormat="1" ht="47.25" customHeight="1">
      <c r="B929" s="45"/>
      <c r="C929" s="45"/>
      <c r="D929" s="45"/>
      <c r="E929" s="46"/>
      <c r="F929" s="46" t="s">
        <v>712</v>
      </c>
      <c r="G929" s="49" t="s">
        <v>740</v>
      </c>
      <c r="H929" s="98">
        <v>27401938</v>
      </c>
      <c r="I929" s="52">
        <v>26.473612924750068</v>
      </c>
      <c r="J929" s="99">
        <v>14235943</v>
      </c>
      <c r="K929" s="50">
        <v>78.42593469118863</v>
      </c>
    </row>
    <row r="930" spans="2:12" s="125" customFormat="1" ht="15">
      <c r="B930" s="45"/>
      <c r="C930" s="45"/>
      <c r="D930" s="45"/>
      <c r="E930" s="46"/>
      <c r="F930" s="51" t="s">
        <v>579</v>
      </c>
      <c r="G930" s="49"/>
      <c r="H930" s="98"/>
      <c r="I930" s="52"/>
      <c r="J930" s="99"/>
      <c r="K930" s="50"/>
    </row>
    <row r="931" spans="2:12" s="125" customFormat="1" ht="48.75" customHeight="1">
      <c r="B931" s="45"/>
      <c r="C931" s="45"/>
      <c r="D931" s="45"/>
      <c r="E931" s="46"/>
      <c r="F931" s="46" t="s">
        <v>713</v>
      </c>
      <c r="G931" s="49" t="s">
        <v>740</v>
      </c>
      <c r="H931" s="98">
        <v>31760700</v>
      </c>
      <c r="I931" s="52">
        <v>11.424317285198377</v>
      </c>
      <c r="J931" s="99">
        <v>13638768</v>
      </c>
      <c r="K931" s="50">
        <v>54.366595005777583</v>
      </c>
    </row>
    <row r="932" spans="2:12" s="125" customFormat="1" ht="30">
      <c r="B932" s="45" t="s">
        <v>339</v>
      </c>
      <c r="C932" s="45" t="s">
        <v>340</v>
      </c>
      <c r="D932" s="45" t="s">
        <v>523</v>
      </c>
      <c r="E932" s="46" t="s">
        <v>341</v>
      </c>
      <c r="F932" s="48"/>
      <c r="G932" s="53"/>
      <c r="H932" s="49"/>
      <c r="I932" s="49"/>
      <c r="J932" s="99">
        <f>J934+J935+J941+J942+J943+J944+J945+J946+J947+J948+J940+J937+J938</f>
        <v>37049787</v>
      </c>
      <c r="K932" s="50"/>
      <c r="L932" s="99"/>
    </row>
    <row r="933" spans="2:12" s="125" customFormat="1" ht="15">
      <c r="B933" s="45"/>
      <c r="C933" s="45"/>
      <c r="D933" s="45"/>
      <c r="E933" s="46"/>
      <c r="F933" s="51" t="s">
        <v>580</v>
      </c>
      <c r="G933" s="53"/>
      <c r="H933" s="96"/>
      <c r="I933" s="52"/>
      <c r="J933" s="99"/>
      <c r="K933" s="50"/>
    </row>
    <row r="934" spans="2:12" s="125" customFormat="1" ht="75">
      <c r="B934" s="45"/>
      <c r="C934" s="45"/>
      <c r="D934" s="45"/>
      <c r="E934" s="46"/>
      <c r="F934" s="46" t="s">
        <v>342</v>
      </c>
      <c r="G934" s="53" t="s">
        <v>742</v>
      </c>
      <c r="H934" s="96">
        <v>10000</v>
      </c>
      <c r="I934" s="52">
        <v>0</v>
      </c>
      <c r="J934" s="99">
        <v>10000</v>
      </c>
      <c r="K934" s="50">
        <v>100</v>
      </c>
    </row>
    <row r="935" spans="2:12" s="125" customFormat="1" ht="45">
      <c r="B935" s="45"/>
      <c r="C935" s="45"/>
      <c r="D935" s="45"/>
      <c r="E935" s="46"/>
      <c r="F935" s="46" t="s">
        <v>393</v>
      </c>
      <c r="G935" s="53" t="s">
        <v>742</v>
      </c>
      <c r="H935" s="96">
        <v>3320411</v>
      </c>
      <c r="I935" s="52">
        <v>0</v>
      </c>
      <c r="J935" s="99">
        <v>3320411</v>
      </c>
      <c r="K935" s="50">
        <v>100</v>
      </c>
    </row>
    <row r="936" spans="2:12" s="125" customFormat="1" ht="15">
      <c r="B936" s="45"/>
      <c r="C936" s="45"/>
      <c r="D936" s="45"/>
      <c r="E936" s="46"/>
      <c r="F936" s="147" t="s">
        <v>581</v>
      </c>
      <c r="G936" s="84"/>
      <c r="H936" s="180"/>
      <c r="I936" s="86"/>
      <c r="J936" s="99"/>
      <c r="K936" s="50"/>
    </row>
    <row r="937" spans="2:12" s="125" customFormat="1" ht="45">
      <c r="B937" s="45"/>
      <c r="C937" s="45"/>
      <c r="D937" s="45"/>
      <c r="E937" s="46"/>
      <c r="F937" s="88" t="s">
        <v>92</v>
      </c>
      <c r="G937" s="84" t="s">
        <v>730</v>
      </c>
      <c r="H937" s="180">
        <v>10000</v>
      </c>
      <c r="I937" s="181">
        <v>0</v>
      </c>
      <c r="J937" s="99">
        <v>10000</v>
      </c>
      <c r="K937" s="50">
        <v>100</v>
      </c>
    </row>
    <row r="938" spans="2:12" s="125" customFormat="1" ht="30">
      <c r="B938" s="45"/>
      <c r="C938" s="45"/>
      <c r="D938" s="45"/>
      <c r="E938" s="46"/>
      <c r="F938" s="88" t="s">
        <v>93</v>
      </c>
      <c r="G938" s="84" t="s">
        <v>730</v>
      </c>
      <c r="H938" s="180">
        <v>10000</v>
      </c>
      <c r="I938" s="181">
        <v>0</v>
      </c>
      <c r="J938" s="99">
        <v>10000</v>
      </c>
      <c r="K938" s="50">
        <v>100</v>
      </c>
    </row>
    <row r="939" spans="2:12" s="125" customFormat="1" ht="15">
      <c r="B939" s="45"/>
      <c r="C939" s="45"/>
      <c r="D939" s="45"/>
      <c r="E939" s="46"/>
      <c r="F939" s="51" t="s">
        <v>578</v>
      </c>
      <c r="G939" s="53"/>
      <c r="H939" s="96"/>
      <c r="I939" s="52"/>
      <c r="J939" s="99"/>
      <c r="K939" s="50"/>
    </row>
    <row r="940" spans="2:12" s="125" customFormat="1" ht="75">
      <c r="B940" s="45"/>
      <c r="C940" s="45"/>
      <c r="D940" s="45"/>
      <c r="E940" s="46"/>
      <c r="F940" s="46" t="s">
        <v>205</v>
      </c>
      <c r="G940" s="53" t="s">
        <v>730</v>
      </c>
      <c r="H940" s="96">
        <v>100000</v>
      </c>
      <c r="I940" s="52">
        <v>0</v>
      </c>
      <c r="J940" s="99">
        <v>100000</v>
      </c>
      <c r="K940" s="50">
        <v>100</v>
      </c>
    </row>
    <row r="941" spans="2:12" s="125" customFormat="1" ht="75">
      <c r="B941" s="45"/>
      <c r="C941" s="45"/>
      <c r="D941" s="45"/>
      <c r="E941" s="46"/>
      <c r="F941" s="46" t="s">
        <v>197</v>
      </c>
      <c r="G941" s="53" t="s">
        <v>730</v>
      </c>
      <c r="H941" s="96">
        <v>300000000</v>
      </c>
      <c r="I941" s="52">
        <v>0</v>
      </c>
      <c r="J941" s="99">
        <v>10000</v>
      </c>
      <c r="K941" s="50">
        <v>3.0033333333333334</v>
      </c>
    </row>
    <row r="942" spans="2:12" s="125" customFormat="1" ht="45">
      <c r="B942" s="45"/>
      <c r="C942" s="45"/>
      <c r="D942" s="45"/>
      <c r="E942" s="46"/>
      <c r="F942" s="46" t="s">
        <v>343</v>
      </c>
      <c r="G942" s="53" t="s">
        <v>742</v>
      </c>
      <c r="H942" s="96">
        <v>9776419</v>
      </c>
      <c r="I942" s="52">
        <v>0</v>
      </c>
      <c r="J942" s="99">
        <v>8506124</v>
      </c>
      <c r="K942" s="50">
        <v>100</v>
      </c>
    </row>
    <row r="943" spans="2:12" s="125" customFormat="1" ht="50.25" customHeight="1">
      <c r="B943" s="45"/>
      <c r="C943" s="45"/>
      <c r="D943" s="45"/>
      <c r="E943" s="46"/>
      <c r="F943" s="46" t="s">
        <v>406</v>
      </c>
      <c r="G943" s="53" t="s">
        <v>742</v>
      </c>
      <c r="H943" s="96">
        <v>3568770</v>
      </c>
      <c r="I943" s="52">
        <v>0</v>
      </c>
      <c r="J943" s="99">
        <v>3568770</v>
      </c>
      <c r="K943" s="50">
        <v>100</v>
      </c>
    </row>
    <row r="944" spans="2:12" s="125" customFormat="1" ht="50.25" customHeight="1">
      <c r="B944" s="45"/>
      <c r="C944" s="45"/>
      <c r="D944" s="45"/>
      <c r="E944" s="46"/>
      <c r="F944" s="46" t="s">
        <v>129</v>
      </c>
      <c r="G944" s="53" t="s">
        <v>742</v>
      </c>
      <c r="H944" s="96">
        <v>10000</v>
      </c>
      <c r="I944" s="52">
        <v>0</v>
      </c>
      <c r="J944" s="99">
        <v>10000</v>
      </c>
      <c r="K944" s="50">
        <v>100</v>
      </c>
    </row>
    <row r="945" spans="2:11" s="125" customFormat="1" ht="50.25" customHeight="1">
      <c r="B945" s="45"/>
      <c r="C945" s="45"/>
      <c r="D945" s="45"/>
      <c r="E945" s="46"/>
      <c r="F945" s="46" t="s">
        <v>130</v>
      </c>
      <c r="G945" s="53" t="s">
        <v>742</v>
      </c>
      <c r="H945" s="96">
        <v>10000</v>
      </c>
      <c r="I945" s="52">
        <v>0</v>
      </c>
      <c r="J945" s="99">
        <v>10000</v>
      </c>
      <c r="K945" s="50">
        <v>100</v>
      </c>
    </row>
    <row r="946" spans="2:11" s="125" customFormat="1" ht="50.25" customHeight="1">
      <c r="B946" s="45"/>
      <c r="C946" s="45"/>
      <c r="D946" s="45"/>
      <c r="E946" s="46"/>
      <c r="F946" s="46" t="s">
        <v>131</v>
      </c>
      <c r="G946" s="53" t="s">
        <v>742</v>
      </c>
      <c r="H946" s="96">
        <v>10000</v>
      </c>
      <c r="I946" s="52">
        <v>0</v>
      </c>
      <c r="J946" s="99">
        <v>10000</v>
      </c>
      <c r="K946" s="50">
        <v>100</v>
      </c>
    </row>
    <row r="947" spans="2:11" s="125" customFormat="1" ht="60">
      <c r="B947" s="45"/>
      <c r="C947" s="45"/>
      <c r="D947" s="45"/>
      <c r="E947" s="46"/>
      <c r="F947" s="46" t="s">
        <v>132</v>
      </c>
      <c r="G947" s="53" t="s">
        <v>730</v>
      </c>
      <c r="H947" s="96">
        <v>6440994</v>
      </c>
      <c r="I947" s="52">
        <v>0</v>
      </c>
      <c r="J947" s="99">
        <v>100000</v>
      </c>
      <c r="K947" s="50">
        <v>1.5525553975054163</v>
      </c>
    </row>
    <row r="948" spans="2:11" s="125" customFormat="1" ht="39.75" customHeight="1">
      <c r="B948" s="45"/>
      <c r="C948" s="45"/>
      <c r="D948" s="45"/>
      <c r="E948" s="46"/>
      <c r="F948" s="46" t="s">
        <v>394</v>
      </c>
      <c r="G948" s="53">
        <v>2021</v>
      </c>
      <c r="H948" s="96">
        <v>23915561</v>
      </c>
      <c r="I948" s="52">
        <v>0</v>
      </c>
      <c r="J948" s="99">
        <v>21384482</v>
      </c>
      <c r="K948" s="50">
        <v>100</v>
      </c>
    </row>
    <row r="949" spans="2:11" s="125" customFormat="1" ht="39.75" customHeight="1">
      <c r="B949" s="45" t="s">
        <v>455</v>
      </c>
      <c r="C949" s="45" t="s">
        <v>456</v>
      </c>
      <c r="D949" s="45" t="s">
        <v>523</v>
      </c>
      <c r="E949" s="46" t="s">
        <v>457</v>
      </c>
      <c r="F949" s="48"/>
      <c r="G949" s="53"/>
      <c r="H949" s="49"/>
      <c r="I949" s="49"/>
      <c r="J949" s="99">
        <f>J954+J979+J988+J994+J951+J955+J956+J957+J958+J959+J960+J961+J962+J963+J964+J965+J966+J967+J968+J976+J985+J992+J998+J952+J969+J972+J973+J974+J981+J983+J990+J996+J970+J986+J977</f>
        <v>1192700000</v>
      </c>
      <c r="K949" s="50"/>
    </row>
    <row r="950" spans="2:11" s="125" customFormat="1" ht="15">
      <c r="B950" s="45"/>
      <c r="C950" s="45"/>
      <c r="D950" s="45"/>
      <c r="E950" s="46"/>
      <c r="F950" s="51" t="s">
        <v>580</v>
      </c>
      <c r="G950" s="53"/>
      <c r="H950" s="49"/>
      <c r="I950" s="49"/>
      <c r="J950" s="99"/>
      <c r="K950" s="50"/>
    </row>
    <row r="951" spans="2:11" s="125" customFormat="1" ht="48" customHeight="1">
      <c r="B951" s="45"/>
      <c r="C951" s="45"/>
      <c r="D951" s="45"/>
      <c r="E951" s="46"/>
      <c r="F951" s="48" t="s">
        <v>153</v>
      </c>
      <c r="G951" s="53" t="s">
        <v>391</v>
      </c>
      <c r="H951" s="49">
        <v>238537626</v>
      </c>
      <c r="I951" s="52">
        <v>36.46522876017891</v>
      </c>
      <c r="J951" s="99">
        <v>93000000</v>
      </c>
      <c r="K951" s="50">
        <v>94.626079660908502</v>
      </c>
    </row>
    <row r="952" spans="2:11" s="125" customFormat="1" ht="48" customHeight="1">
      <c r="B952" s="45"/>
      <c r="C952" s="45"/>
      <c r="D952" s="45"/>
      <c r="E952" s="46"/>
      <c r="F952" s="48" t="s">
        <v>62</v>
      </c>
      <c r="G952" s="53" t="s">
        <v>730</v>
      </c>
      <c r="H952" s="49">
        <v>51110220</v>
      </c>
      <c r="I952" s="52">
        <v>0</v>
      </c>
      <c r="J952" s="99">
        <v>12000000</v>
      </c>
      <c r="K952" s="50">
        <v>40.109394950755444</v>
      </c>
    </row>
    <row r="953" spans="2:11" s="125" customFormat="1" ht="15">
      <c r="B953" s="45"/>
      <c r="C953" s="45"/>
      <c r="D953" s="45"/>
      <c r="E953" s="46"/>
      <c r="F953" s="51" t="s">
        <v>578</v>
      </c>
      <c r="G953" s="53"/>
      <c r="H953" s="49"/>
      <c r="I953" s="49"/>
      <c r="J953" s="99"/>
      <c r="K953" s="50"/>
    </row>
    <row r="954" spans="2:11" s="125" customFormat="1" ht="60">
      <c r="B954" s="45"/>
      <c r="C954" s="45"/>
      <c r="D954" s="45"/>
      <c r="E954" s="46"/>
      <c r="F954" s="48" t="s">
        <v>128</v>
      </c>
      <c r="G954" s="53" t="s">
        <v>740</v>
      </c>
      <c r="H954" s="49">
        <v>865244059</v>
      </c>
      <c r="I954" s="52">
        <v>0.7458613477749404</v>
      </c>
      <c r="J954" s="99">
        <v>350000000</v>
      </c>
      <c r="K954" s="50">
        <v>79.451537268515366</v>
      </c>
    </row>
    <row r="955" spans="2:11" s="125" customFormat="1" ht="60">
      <c r="B955" s="45"/>
      <c r="C955" s="45"/>
      <c r="D955" s="45"/>
      <c r="E955" s="46"/>
      <c r="F955" s="48" t="s">
        <v>154</v>
      </c>
      <c r="G955" s="84" t="s">
        <v>155</v>
      </c>
      <c r="H955" s="85">
        <v>100000000</v>
      </c>
      <c r="I955" s="85"/>
      <c r="J955" s="89">
        <v>15000000</v>
      </c>
      <c r="K955" s="90">
        <v>15.2</v>
      </c>
    </row>
    <row r="956" spans="2:11" s="125" customFormat="1" ht="45">
      <c r="B956" s="45"/>
      <c r="C956" s="45"/>
      <c r="D956" s="45"/>
      <c r="E956" s="46"/>
      <c r="F956" s="48" t="s">
        <v>156</v>
      </c>
      <c r="G956" s="84" t="s">
        <v>730</v>
      </c>
      <c r="H956" s="85">
        <v>100000000</v>
      </c>
      <c r="I956" s="85"/>
      <c r="J956" s="89">
        <v>15000000</v>
      </c>
      <c r="K956" s="90">
        <v>15.2</v>
      </c>
    </row>
    <row r="957" spans="2:11" s="125" customFormat="1" ht="30">
      <c r="B957" s="45"/>
      <c r="C957" s="45"/>
      <c r="D957" s="45"/>
      <c r="E957" s="46"/>
      <c r="F957" s="48" t="s">
        <v>157</v>
      </c>
      <c r="G957" s="84" t="s">
        <v>155</v>
      </c>
      <c r="H957" s="85">
        <v>147700834</v>
      </c>
      <c r="I957" s="90">
        <v>0</v>
      </c>
      <c r="J957" s="89">
        <v>50000000</v>
      </c>
      <c r="K957" s="90">
        <v>35.54482298996362</v>
      </c>
    </row>
    <row r="958" spans="2:11" s="125" customFormat="1" ht="45">
      <c r="B958" s="45"/>
      <c r="C958" s="45"/>
      <c r="D958" s="45"/>
      <c r="E958" s="46"/>
      <c r="F958" s="48" t="s">
        <v>158</v>
      </c>
      <c r="G958" s="84" t="s">
        <v>155</v>
      </c>
      <c r="H958" s="85">
        <v>100000000</v>
      </c>
      <c r="I958" s="85"/>
      <c r="J958" s="89">
        <v>15000000</v>
      </c>
      <c r="K958" s="90">
        <v>15.1</v>
      </c>
    </row>
    <row r="959" spans="2:11" s="125" customFormat="1" ht="30">
      <c r="B959" s="45"/>
      <c r="C959" s="45"/>
      <c r="D959" s="45"/>
      <c r="E959" s="46"/>
      <c r="F959" s="48" t="s">
        <v>159</v>
      </c>
      <c r="G959" s="84" t="s">
        <v>155</v>
      </c>
      <c r="H959" s="85">
        <v>177029870</v>
      </c>
      <c r="I959" s="90">
        <v>0</v>
      </c>
      <c r="J959" s="89">
        <v>30000000</v>
      </c>
      <c r="K959" s="90">
        <v>17.059268020701818</v>
      </c>
    </row>
    <row r="960" spans="2:11" s="125" customFormat="1" ht="45">
      <c r="B960" s="45"/>
      <c r="C960" s="45"/>
      <c r="D960" s="45"/>
      <c r="E960" s="46"/>
      <c r="F960" s="48" t="s">
        <v>160</v>
      </c>
      <c r="G960" s="84" t="s">
        <v>155</v>
      </c>
      <c r="H960" s="85">
        <v>152171912</v>
      </c>
      <c r="I960" s="90">
        <v>0</v>
      </c>
      <c r="J960" s="89">
        <v>30000000</v>
      </c>
      <c r="K960" s="90">
        <v>19.845975254618605</v>
      </c>
    </row>
    <row r="961" spans="2:11" s="125" customFormat="1" ht="45">
      <c r="B961" s="45"/>
      <c r="C961" s="45"/>
      <c r="D961" s="45"/>
      <c r="E961" s="46"/>
      <c r="F961" s="48" t="s">
        <v>161</v>
      </c>
      <c r="G961" s="84" t="s">
        <v>730</v>
      </c>
      <c r="H961" s="85">
        <v>60413582</v>
      </c>
      <c r="I961" s="90">
        <v>0</v>
      </c>
      <c r="J961" s="89">
        <v>25000000</v>
      </c>
      <c r="K961" s="90">
        <v>41.381423137598425</v>
      </c>
    </row>
    <row r="962" spans="2:11" s="125" customFormat="1" ht="45">
      <c r="B962" s="45"/>
      <c r="C962" s="45"/>
      <c r="D962" s="45"/>
      <c r="E962" s="46"/>
      <c r="F962" s="48" t="s">
        <v>162</v>
      </c>
      <c r="G962" s="84" t="s">
        <v>155</v>
      </c>
      <c r="H962" s="85">
        <v>100000000</v>
      </c>
      <c r="I962" s="85"/>
      <c r="J962" s="89">
        <v>15000000</v>
      </c>
      <c r="K962" s="90">
        <v>15.2</v>
      </c>
    </row>
    <row r="963" spans="2:11" s="125" customFormat="1" ht="45">
      <c r="B963" s="45"/>
      <c r="C963" s="45"/>
      <c r="D963" s="45"/>
      <c r="E963" s="46"/>
      <c r="F963" s="48" t="s">
        <v>163</v>
      </c>
      <c r="G963" s="84" t="s">
        <v>730</v>
      </c>
      <c r="H963" s="85">
        <v>70829951</v>
      </c>
      <c r="I963" s="90">
        <v>0</v>
      </c>
      <c r="J963" s="89">
        <v>22000000</v>
      </c>
      <c r="K963" s="90">
        <v>31.060306677326377</v>
      </c>
    </row>
    <row r="964" spans="2:11" s="125" customFormat="1" ht="60">
      <c r="B964" s="45"/>
      <c r="C964" s="45"/>
      <c r="D964" s="45"/>
      <c r="E964" s="46"/>
      <c r="F964" s="48" t="s">
        <v>164</v>
      </c>
      <c r="G964" s="84" t="s">
        <v>730</v>
      </c>
      <c r="H964" s="85">
        <v>50015976</v>
      </c>
      <c r="I964" s="90">
        <v>0</v>
      </c>
      <c r="J964" s="89">
        <v>17000000</v>
      </c>
      <c r="K964" s="90">
        <v>33.989139790054281</v>
      </c>
    </row>
    <row r="965" spans="2:11" s="125" customFormat="1" ht="60">
      <c r="B965" s="45"/>
      <c r="C965" s="45"/>
      <c r="D965" s="45"/>
      <c r="E965" s="46"/>
      <c r="F965" s="48" t="s">
        <v>113</v>
      </c>
      <c r="G965" s="84" t="s">
        <v>730</v>
      </c>
      <c r="H965" s="85">
        <v>35000000</v>
      </c>
      <c r="I965" s="90">
        <v>0</v>
      </c>
      <c r="J965" s="89">
        <v>12000000</v>
      </c>
      <c r="K965" s="90">
        <v>34.285714285714285</v>
      </c>
    </row>
    <row r="966" spans="2:11" s="125" customFormat="1" ht="45">
      <c r="B966" s="45"/>
      <c r="C966" s="45"/>
      <c r="D966" s="45"/>
      <c r="E966" s="46"/>
      <c r="F966" s="48" t="s">
        <v>165</v>
      </c>
      <c r="G966" s="84" t="s">
        <v>730</v>
      </c>
      <c r="H966" s="85">
        <v>35000000</v>
      </c>
      <c r="I966" s="85"/>
      <c r="J966" s="89">
        <v>12000000</v>
      </c>
      <c r="K966" s="90">
        <v>34.571428571428569</v>
      </c>
    </row>
    <row r="967" spans="2:11" s="125" customFormat="1" ht="45">
      <c r="B967" s="45"/>
      <c r="C967" s="45"/>
      <c r="D967" s="45"/>
      <c r="E967" s="46"/>
      <c r="F967" s="48" t="s">
        <v>166</v>
      </c>
      <c r="G967" s="84" t="s">
        <v>730</v>
      </c>
      <c r="H967" s="85">
        <v>35000000</v>
      </c>
      <c r="I967" s="85"/>
      <c r="J967" s="89">
        <v>12000000</v>
      </c>
      <c r="K967" s="90">
        <v>34.857142857142861</v>
      </c>
    </row>
    <row r="968" spans="2:11" s="125" customFormat="1" ht="45">
      <c r="B968" s="45"/>
      <c r="C968" s="45"/>
      <c r="D968" s="45"/>
      <c r="E968" s="46"/>
      <c r="F968" s="48" t="s">
        <v>114</v>
      </c>
      <c r="G968" s="84" t="s">
        <v>155</v>
      </c>
      <c r="H968" s="85">
        <v>100000000</v>
      </c>
      <c r="I968" s="90">
        <v>0</v>
      </c>
      <c r="J968" s="89">
        <v>15000000</v>
      </c>
      <c r="K968" s="90">
        <v>15</v>
      </c>
    </row>
    <row r="969" spans="2:11" s="125" customFormat="1" ht="45">
      <c r="B969" s="45"/>
      <c r="C969" s="45"/>
      <c r="D969" s="45"/>
      <c r="E969" s="46"/>
      <c r="F969" s="48" t="s">
        <v>63</v>
      </c>
      <c r="G969" s="84" t="s">
        <v>658</v>
      </c>
      <c r="H969" s="85">
        <v>270871844</v>
      </c>
      <c r="I969" s="52">
        <v>38.225294468036331</v>
      </c>
      <c r="J969" s="89">
        <v>50000000</v>
      </c>
      <c r="K969" s="90">
        <v>100</v>
      </c>
    </row>
    <row r="970" spans="2:11" s="125" customFormat="1" ht="45">
      <c r="B970" s="45"/>
      <c r="C970" s="45"/>
      <c r="D970" s="45"/>
      <c r="E970" s="46"/>
      <c r="F970" s="48" t="s">
        <v>115</v>
      </c>
      <c r="G970" s="84" t="s">
        <v>658</v>
      </c>
      <c r="H970" s="85">
        <v>270871844</v>
      </c>
      <c r="I970" s="52">
        <v>38.225294468036331</v>
      </c>
      <c r="J970" s="89">
        <v>45000000</v>
      </c>
      <c r="K970" s="90">
        <v>100</v>
      </c>
    </row>
    <row r="971" spans="2:11" s="125" customFormat="1" ht="15">
      <c r="B971" s="45"/>
      <c r="C971" s="45"/>
      <c r="D971" s="45"/>
      <c r="E971" s="46"/>
      <c r="F971" s="51" t="s">
        <v>64</v>
      </c>
      <c r="G971" s="84"/>
      <c r="H971" s="85"/>
      <c r="I971" s="52"/>
      <c r="J971" s="89"/>
      <c r="K971" s="90"/>
    </row>
    <row r="972" spans="2:11" s="125" customFormat="1" ht="15">
      <c r="B972" s="45"/>
      <c r="C972" s="45"/>
      <c r="D972" s="45"/>
      <c r="E972" s="46"/>
      <c r="F972" s="48" t="s">
        <v>65</v>
      </c>
      <c r="G972" s="84" t="s">
        <v>441</v>
      </c>
      <c r="H972" s="85">
        <v>18863091</v>
      </c>
      <c r="I972" s="52">
        <v>9.9464027396146264</v>
      </c>
      <c r="J972" s="89">
        <v>10000000</v>
      </c>
      <c r="K972" s="90">
        <v>64.020255216920702</v>
      </c>
    </row>
    <row r="973" spans="2:11" s="125" customFormat="1" ht="15">
      <c r="B973" s="45"/>
      <c r="C973" s="45"/>
      <c r="D973" s="45"/>
      <c r="E973" s="46"/>
      <c r="F973" s="48" t="s">
        <v>66</v>
      </c>
      <c r="G973" s="84" t="s">
        <v>441</v>
      </c>
      <c r="H973" s="85">
        <v>60373134</v>
      </c>
      <c r="I973" s="52">
        <v>24.357109223450294</v>
      </c>
      <c r="J973" s="89">
        <v>10000000</v>
      </c>
      <c r="K973" s="90">
        <v>41.252041330171799</v>
      </c>
    </row>
    <row r="974" spans="2:11" s="125" customFormat="1" ht="15">
      <c r="B974" s="45"/>
      <c r="C974" s="45"/>
      <c r="D974" s="45"/>
      <c r="E974" s="46"/>
      <c r="F974" s="48" t="s">
        <v>67</v>
      </c>
      <c r="G974" s="84" t="s">
        <v>391</v>
      </c>
      <c r="H974" s="85">
        <v>41787447</v>
      </c>
      <c r="I974" s="52">
        <v>1.5102765191661505</v>
      </c>
      <c r="J974" s="89">
        <v>9000000</v>
      </c>
      <c r="K974" s="90">
        <v>25.871659496211862</v>
      </c>
    </row>
    <row r="975" spans="2:11" s="125" customFormat="1" ht="15">
      <c r="B975" s="45"/>
      <c r="C975" s="45"/>
      <c r="D975" s="45"/>
      <c r="E975" s="46"/>
      <c r="F975" s="51" t="s">
        <v>686</v>
      </c>
      <c r="G975" s="84"/>
      <c r="H975" s="85"/>
      <c r="I975" s="85"/>
      <c r="J975" s="89"/>
      <c r="K975" s="90"/>
    </row>
    <row r="976" spans="2:11" s="125" customFormat="1" ht="30">
      <c r="B976" s="45"/>
      <c r="C976" s="45"/>
      <c r="D976" s="45"/>
      <c r="E976" s="46"/>
      <c r="F976" s="48" t="s">
        <v>167</v>
      </c>
      <c r="G976" s="84" t="s">
        <v>572</v>
      </c>
      <c r="H976" s="85">
        <v>57271324</v>
      </c>
      <c r="I976" s="52">
        <v>13.076280548359595</v>
      </c>
      <c r="J976" s="89">
        <v>7000000</v>
      </c>
      <c r="K976" s="90">
        <v>43.998898995245852</v>
      </c>
    </row>
    <row r="977" spans="2:11" s="125" customFormat="1" ht="30">
      <c r="B977" s="45"/>
      <c r="C977" s="45"/>
      <c r="D977" s="45"/>
      <c r="E977" s="46"/>
      <c r="F977" s="48" t="s">
        <v>116</v>
      </c>
      <c r="G977" s="84" t="s">
        <v>572</v>
      </c>
      <c r="H977" s="85">
        <v>133702600</v>
      </c>
      <c r="I977" s="52">
        <v>20.121648344908774</v>
      </c>
      <c r="J977" s="89">
        <v>40000000</v>
      </c>
      <c r="K977" s="90">
        <v>100</v>
      </c>
    </row>
    <row r="978" spans="2:11" s="125" customFormat="1" ht="15">
      <c r="B978" s="45"/>
      <c r="C978" s="45"/>
      <c r="D978" s="45"/>
      <c r="E978" s="46"/>
      <c r="F978" s="51" t="s">
        <v>584</v>
      </c>
      <c r="G978" s="96"/>
      <c r="H978" s="96"/>
      <c r="I978" s="52"/>
      <c r="J978" s="99"/>
      <c r="K978" s="50"/>
    </row>
    <row r="979" spans="2:11" s="125" customFormat="1" ht="30">
      <c r="B979" s="45"/>
      <c r="C979" s="45"/>
      <c r="D979" s="45"/>
      <c r="E979" s="46"/>
      <c r="F979" s="46" t="s">
        <v>458</v>
      </c>
      <c r="G979" s="96" t="s">
        <v>391</v>
      </c>
      <c r="H979" s="96">
        <v>219954849</v>
      </c>
      <c r="I979" s="52">
        <v>33.181292679753568</v>
      </c>
      <c r="J979" s="99">
        <v>100000000</v>
      </c>
      <c r="K979" s="50">
        <v>78.645168768250244</v>
      </c>
    </row>
    <row r="980" spans="2:11" s="161" customFormat="1" ht="14.25">
      <c r="B980" s="44"/>
      <c r="C980" s="44"/>
      <c r="D980" s="44"/>
      <c r="E980" s="92"/>
      <c r="F980" s="92" t="s">
        <v>783</v>
      </c>
      <c r="G980" s="168"/>
      <c r="H980" s="168"/>
      <c r="I980" s="71"/>
      <c r="J980" s="162"/>
      <c r="K980" s="78"/>
    </row>
    <row r="981" spans="2:11" s="125" customFormat="1" ht="44.25" customHeight="1">
      <c r="B981" s="45"/>
      <c r="C981" s="45"/>
      <c r="D981" s="45"/>
      <c r="E981" s="46"/>
      <c r="F981" s="46" t="s">
        <v>68</v>
      </c>
      <c r="G981" s="96" t="s">
        <v>658</v>
      </c>
      <c r="H981" s="96">
        <v>103353250</v>
      </c>
      <c r="I981" s="52">
        <v>53.940325050252412</v>
      </c>
      <c r="J981" s="99">
        <v>5000000</v>
      </c>
      <c r="K981" s="50">
        <v>82.966988459482408</v>
      </c>
    </row>
    <row r="982" spans="2:11" s="161" customFormat="1" ht="14.25">
      <c r="B982" s="44"/>
      <c r="C982" s="44"/>
      <c r="D982" s="44"/>
      <c r="E982" s="92"/>
      <c r="F982" s="92" t="s">
        <v>316</v>
      </c>
      <c r="G982" s="168"/>
      <c r="H982" s="168"/>
      <c r="I982" s="71"/>
      <c r="J982" s="162"/>
      <c r="K982" s="78"/>
    </row>
    <row r="983" spans="2:11" s="125" customFormat="1" ht="30">
      <c r="B983" s="45"/>
      <c r="C983" s="45"/>
      <c r="D983" s="45"/>
      <c r="E983" s="46"/>
      <c r="F983" s="46" t="s">
        <v>69</v>
      </c>
      <c r="G983" s="96" t="s">
        <v>658</v>
      </c>
      <c r="H983" s="96">
        <v>30981452</v>
      </c>
      <c r="I983" s="52">
        <v>34.952896978488937</v>
      </c>
      <c r="J983" s="99">
        <v>6000000</v>
      </c>
      <c r="K983" s="50">
        <v>85.951152321718169</v>
      </c>
    </row>
    <row r="984" spans="2:11" s="125" customFormat="1" ht="15">
      <c r="B984" s="45"/>
      <c r="C984" s="45"/>
      <c r="D984" s="45"/>
      <c r="E984" s="46"/>
      <c r="F984" s="51" t="s">
        <v>430</v>
      </c>
      <c r="G984" s="182"/>
      <c r="H984" s="182"/>
      <c r="I984" s="57"/>
      <c r="J984" s="183"/>
      <c r="K984" s="177"/>
    </row>
    <row r="985" spans="2:11" s="125" customFormat="1" ht="49.5" customHeight="1">
      <c r="B985" s="45"/>
      <c r="C985" s="45"/>
      <c r="D985" s="45"/>
      <c r="E985" s="46"/>
      <c r="F985" s="46" t="s">
        <v>144</v>
      </c>
      <c r="G985" s="53" t="s">
        <v>742</v>
      </c>
      <c r="H985" s="49">
        <v>11182859</v>
      </c>
      <c r="I985" s="52">
        <v>0</v>
      </c>
      <c r="J985" s="183">
        <v>10000000</v>
      </c>
      <c r="K985" s="50">
        <v>89.422570739736599</v>
      </c>
    </row>
    <row r="986" spans="2:11" s="125" customFormat="1" ht="49.5" customHeight="1">
      <c r="B986" s="45"/>
      <c r="C986" s="45"/>
      <c r="D986" s="45"/>
      <c r="E986" s="46"/>
      <c r="F986" s="46" t="s">
        <v>117</v>
      </c>
      <c r="G986" s="53" t="s">
        <v>572</v>
      </c>
      <c r="H986" s="49">
        <v>116124052</v>
      </c>
      <c r="I986" s="52">
        <v>35.778416516158082</v>
      </c>
      <c r="J986" s="183">
        <v>22000000</v>
      </c>
      <c r="K986" s="50">
        <v>100</v>
      </c>
    </row>
    <row r="987" spans="2:11" s="125" customFormat="1" ht="15">
      <c r="B987" s="45"/>
      <c r="C987" s="45"/>
      <c r="D987" s="45"/>
      <c r="E987" s="46"/>
      <c r="F987" s="51" t="s">
        <v>676</v>
      </c>
      <c r="G987" s="96"/>
      <c r="H987" s="96"/>
      <c r="I987" s="52"/>
      <c r="J987" s="99"/>
      <c r="K987" s="50"/>
    </row>
    <row r="988" spans="2:11" s="125" customFormat="1" ht="30">
      <c r="B988" s="45"/>
      <c r="C988" s="45"/>
      <c r="D988" s="45"/>
      <c r="E988" s="46"/>
      <c r="F988" s="46" t="s">
        <v>459</v>
      </c>
      <c r="G988" s="53" t="s">
        <v>572</v>
      </c>
      <c r="H988" s="49">
        <v>58419871</v>
      </c>
      <c r="I988" s="52">
        <v>14.837235775477833</v>
      </c>
      <c r="J988" s="99">
        <v>45000000</v>
      </c>
      <c r="K988" s="50">
        <v>92.721693959235211</v>
      </c>
    </row>
    <row r="989" spans="2:11" s="161" customFormat="1" ht="14.25">
      <c r="B989" s="44"/>
      <c r="C989" s="44"/>
      <c r="D989" s="44"/>
      <c r="E989" s="92"/>
      <c r="F989" s="92" t="s">
        <v>826</v>
      </c>
      <c r="G989" s="82"/>
      <c r="H989" s="81"/>
      <c r="I989" s="71"/>
      <c r="J989" s="162"/>
      <c r="K989" s="78"/>
    </row>
    <row r="990" spans="2:11" s="125" customFormat="1" ht="60">
      <c r="B990" s="45"/>
      <c r="C990" s="45"/>
      <c r="D990" s="45"/>
      <c r="E990" s="46"/>
      <c r="F990" s="46" t="s">
        <v>70</v>
      </c>
      <c r="G990" s="53" t="s">
        <v>441</v>
      </c>
      <c r="H990" s="49">
        <v>61222815</v>
      </c>
      <c r="I990" s="52">
        <v>3.3354591748190603</v>
      </c>
      <c r="J990" s="99">
        <v>8000000</v>
      </c>
      <c r="K990" s="50">
        <v>44.986598541736441</v>
      </c>
    </row>
    <row r="991" spans="2:11" s="125" customFormat="1" ht="15">
      <c r="B991" s="45"/>
      <c r="C991" s="45"/>
      <c r="D991" s="45"/>
      <c r="E991" s="46"/>
      <c r="F991" s="51" t="s">
        <v>330</v>
      </c>
      <c r="G991" s="96"/>
      <c r="H991" s="96"/>
      <c r="I991" s="52"/>
      <c r="J991" s="65"/>
      <c r="K991" s="50"/>
    </row>
    <row r="992" spans="2:11" s="125" customFormat="1" ht="30">
      <c r="B992" s="45"/>
      <c r="C992" s="45"/>
      <c r="D992" s="45"/>
      <c r="E992" s="46"/>
      <c r="F992" s="46" t="s">
        <v>168</v>
      </c>
      <c r="G992" s="96" t="s">
        <v>745</v>
      </c>
      <c r="H992" s="49">
        <v>34258060</v>
      </c>
      <c r="I992" s="52">
        <v>0.33752640984340621</v>
      </c>
      <c r="J992" s="65">
        <v>20000000</v>
      </c>
      <c r="K992" s="50">
        <v>87.908159422921202</v>
      </c>
    </row>
    <row r="993" spans="2:13" s="125" customFormat="1" ht="15">
      <c r="B993" s="45"/>
      <c r="C993" s="45"/>
      <c r="D993" s="45"/>
      <c r="E993" s="46"/>
      <c r="F993" s="51" t="s">
        <v>608</v>
      </c>
      <c r="G993" s="53"/>
      <c r="H993" s="49"/>
      <c r="I993" s="52"/>
      <c r="J993" s="99"/>
      <c r="K993" s="50"/>
    </row>
    <row r="994" spans="2:13" s="125" customFormat="1" ht="45">
      <c r="B994" s="45"/>
      <c r="C994" s="45"/>
      <c r="D994" s="45"/>
      <c r="E994" s="46"/>
      <c r="F994" s="46" t="s">
        <v>460</v>
      </c>
      <c r="G994" s="49" t="s">
        <v>572</v>
      </c>
      <c r="H994" s="49">
        <v>136690020</v>
      </c>
      <c r="I994" s="52">
        <v>24.291069677215646</v>
      </c>
      <c r="J994" s="99">
        <v>35700000</v>
      </c>
      <c r="K994" s="50">
        <v>100</v>
      </c>
    </row>
    <row r="995" spans="2:13" s="125" customFormat="1" ht="15">
      <c r="B995" s="45"/>
      <c r="C995" s="45"/>
      <c r="D995" s="45"/>
      <c r="E995" s="46"/>
      <c r="F995" s="92" t="s">
        <v>842</v>
      </c>
      <c r="G995" s="49"/>
      <c r="H995" s="49"/>
      <c r="I995" s="52"/>
      <c r="J995" s="99"/>
      <c r="K995" s="50"/>
    </row>
    <row r="996" spans="2:13" s="125" customFormat="1" ht="45">
      <c r="B996" s="45"/>
      <c r="C996" s="45"/>
      <c r="D996" s="45"/>
      <c r="E996" s="46"/>
      <c r="F996" s="46" t="s">
        <v>71</v>
      </c>
      <c r="G996" s="49" t="s">
        <v>572</v>
      </c>
      <c r="H996" s="49">
        <v>39062685</v>
      </c>
      <c r="I996" s="52">
        <v>36.091912268703496</v>
      </c>
      <c r="J996" s="99">
        <v>10000000</v>
      </c>
      <c r="K996" s="50">
        <v>85.523286481715218</v>
      </c>
    </row>
    <row r="997" spans="2:13" s="125" customFormat="1" ht="15">
      <c r="B997" s="45"/>
      <c r="C997" s="45"/>
      <c r="D997" s="45"/>
      <c r="E997" s="46"/>
      <c r="F997" s="51" t="s">
        <v>297</v>
      </c>
      <c r="G997" s="53"/>
      <c r="H997" s="49"/>
      <c r="I997" s="52"/>
      <c r="J997" s="99"/>
      <c r="K997" s="50"/>
    </row>
    <row r="998" spans="2:13" s="125" customFormat="1" ht="30">
      <c r="B998" s="45"/>
      <c r="C998" s="45"/>
      <c r="D998" s="45"/>
      <c r="E998" s="46"/>
      <c r="F998" s="48" t="s">
        <v>169</v>
      </c>
      <c r="G998" s="53" t="s">
        <v>745</v>
      </c>
      <c r="H998" s="49">
        <v>74289688</v>
      </c>
      <c r="I998" s="52">
        <v>1.451600160172976</v>
      </c>
      <c r="J998" s="99">
        <v>20000000</v>
      </c>
      <c r="K998" s="50">
        <v>28.642453350995368</v>
      </c>
    </row>
    <row r="999" spans="2:13" s="171" customFormat="1" ht="25.15" customHeight="1">
      <c r="B999" s="44"/>
      <c r="C999" s="44"/>
      <c r="D999" s="44"/>
      <c r="E999" s="92"/>
      <c r="F999" s="92" t="s">
        <v>543</v>
      </c>
      <c r="G999" s="168"/>
      <c r="H999" s="168"/>
      <c r="I999" s="168"/>
      <c r="J999" s="169">
        <f>J142+J525+J102+J124+J8+J59+J136</f>
        <v>3972149108.3199997</v>
      </c>
      <c r="K999" s="170"/>
      <c r="L999" s="169"/>
      <c r="M999" s="169"/>
    </row>
    <row r="1000" spans="2:13" ht="47.25" customHeight="1">
      <c r="H1000" s="190"/>
      <c r="I1000" s="190"/>
      <c r="J1000" s="190"/>
      <c r="K1000" s="10"/>
      <c r="L1000" s="58"/>
      <c r="M1000" s="58"/>
    </row>
    <row r="1001" spans="2:13" ht="42" customHeight="1">
      <c r="B1001" s="185" t="s">
        <v>118</v>
      </c>
      <c r="C1001" s="185"/>
      <c r="D1001" s="185"/>
      <c r="E1001" s="185"/>
      <c r="F1001" s="60"/>
      <c r="G1001" s="59"/>
      <c r="H1001" s="186" t="s">
        <v>119</v>
      </c>
      <c r="I1001" s="186"/>
      <c r="J1001" s="186"/>
      <c r="K1001" s="186"/>
      <c r="L1001" s="58"/>
    </row>
    <row r="1002" spans="2:13" ht="15.75">
      <c r="D1002" s="187"/>
      <c r="E1002" s="187"/>
      <c r="F1002" s="187"/>
      <c r="H1002" s="188"/>
      <c r="I1002" s="188"/>
      <c r="J1002" s="189"/>
      <c r="K1002" s="11"/>
      <c r="L1002" s="58"/>
    </row>
    <row r="1003" spans="2:13" ht="15.75">
      <c r="D1003" s="172"/>
      <c r="E1003" s="172"/>
      <c r="F1003" s="172"/>
      <c r="G1003" s="12"/>
      <c r="H1003" s="13"/>
      <c r="I1003" s="13"/>
      <c r="J1003" s="14"/>
      <c r="K1003" s="15"/>
      <c r="L1003" s="14"/>
      <c r="M1003" s="58"/>
    </row>
    <row r="1004" spans="2:13" ht="12.75">
      <c r="J1004" s="17"/>
      <c r="K1004" s="10"/>
    </row>
    <row r="1005" spans="2:13" ht="15">
      <c r="J1005" s="14"/>
      <c r="K1005" s="10"/>
      <c r="M1005" s="58"/>
    </row>
    <row r="1006" spans="2:13" ht="12.75"/>
    <row r="1007" spans="2:13" ht="12.75"/>
    <row r="1008" spans="2:13" ht="12.75">
      <c r="B1008" s="184"/>
      <c r="C1008" s="184"/>
      <c r="D1008" s="184"/>
      <c r="E1008" s="184"/>
      <c r="F1008" s="184"/>
      <c r="G1008" s="184"/>
      <c r="H1008" s="184"/>
      <c r="I1008" s="184"/>
      <c r="J1008" s="184"/>
      <c r="K1008" s="184"/>
    </row>
    <row r="1009" spans="2:11" ht="12.75">
      <c r="B1009" s="20"/>
      <c r="C1009" s="20"/>
      <c r="D1009" s="20"/>
      <c r="E1009" s="20"/>
      <c r="F1009" s="20"/>
      <c r="G1009" s="21"/>
      <c r="H1009" s="22"/>
      <c r="I1009" s="22"/>
      <c r="J1009" s="23"/>
      <c r="K1009" s="24"/>
    </row>
    <row r="1010" spans="2:11" ht="12.75">
      <c r="B1010" s="20"/>
      <c r="C1010" s="20"/>
      <c r="D1010" s="20"/>
      <c r="E1010" s="20"/>
      <c r="F1010" s="20"/>
      <c r="G1010" s="21"/>
      <c r="H1010" s="22"/>
      <c r="I1010" s="22"/>
      <c r="J1010" s="23"/>
      <c r="K1010" s="24"/>
    </row>
    <row r="1011" spans="2:11" ht="12.75"/>
    <row r="1012" spans="2:11" ht="12.75"/>
    <row r="1013" spans="2:11" ht="12.75"/>
    <row r="1014" spans="2:11" ht="12.75"/>
    <row r="1015" spans="2:11" ht="12.75">
      <c r="B1015" s="6"/>
      <c r="C1015" s="6"/>
      <c r="D1015" s="6"/>
      <c r="E1015" s="6"/>
      <c r="F1015" s="6"/>
      <c r="G1015" s="25"/>
      <c r="H1015" s="26"/>
      <c r="I1015" s="26"/>
      <c r="J1015" s="27"/>
      <c r="K1015" s="28"/>
    </row>
    <row r="1016" spans="2:11" ht="12.75">
      <c r="B1016" s="6"/>
      <c r="C1016" s="6"/>
      <c r="D1016" s="6"/>
      <c r="E1016" s="6"/>
      <c r="F1016" s="6"/>
      <c r="G1016" s="25"/>
      <c r="H1016" s="26"/>
      <c r="I1016" s="26"/>
      <c r="J1016" s="27"/>
      <c r="K1016" s="28"/>
    </row>
    <row r="1017" spans="2:11" ht="12.75">
      <c r="B1017" s="6"/>
      <c r="C1017" s="6"/>
      <c r="D1017" s="6"/>
      <c r="E1017" s="6"/>
      <c r="F1017" s="6"/>
      <c r="G1017" s="25"/>
      <c r="H1017" s="26"/>
      <c r="I1017" s="26"/>
      <c r="J1017" s="27"/>
      <c r="K1017" s="28"/>
    </row>
    <row r="1018" spans="2:11" ht="12.75">
      <c r="B1018" s="6"/>
      <c r="C1018" s="6"/>
      <c r="D1018" s="6"/>
      <c r="E1018" s="6"/>
      <c r="F1018" s="6"/>
      <c r="G1018" s="25"/>
      <c r="H1018" s="26"/>
      <c r="I1018" s="26"/>
      <c r="J1018" s="27"/>
      <c r="K1018" s="28"/>
    </row>
    <row r="1019" spans="2:11" ht="12.75">
      <c r="B1019" s="6"/>
      <c r="C1019" s="6"/>
      <c r="D1019" s="6"/>
      <c r="E1019" s="6"/>
      <c r="F1019" s="6"/>
      <c r="G1019" s="25"/>
      <c r="H1019" s="26"/>
      <c r="I1019" s="26"/>
      <c r="J1019" s="27"/>
      <c r="K1019" s="28"/>
    </row>
    <row r="1020" spans="2:11" ht="12.75">
      <c r="B1020" s="6"/>
      <c r="C1020" s="6"/>
      <c r="D1020" s="6"/>
      <c r="E1020" s="6"/>
      <c r="F1020" s="6"/>
      <c r="G1020" s="25"/>
      <c r="H1020" s="26"/>
      <c r="I1020" s="26"/>
      <c r="J1020" s="27"/>
      <c r="K1020" s="28"/>
    </row>
    <row r="1021" spans="2:11" ht="12.75">
      <c r="B1021" s="6"/>
      <c r="C1021" s="6"/>
      <c r="D1021" s="6"/>
      <c r="E1021" s="6"/>
      <c r="F1021" s="6"/>
      <c r="G1021" s="25"/>
      <c r="H1021" s="26"/>
      <c r="I1021" s="26"/>
      <c r="J1021" s="27"/>
      <c r="K1021" s="28"/>
    </row>
    <row r="1022" spans="2:11" ht="12.75">
      <c r="B1022" s="6"/>
      <c r="C1022" s="6"/>
      <c r="D1022" s="6"/>
      <c r="E1022" s="6"/>
      <c r="F1022" s="6"/>
      <c r="G1022" s="25"/>
      <c r="H1022" s="26"/>
      <c r="I1022" s="26"/>
      <c r="J1022" s="27"/>
      <c r="K1022" s="28"/>
    </row>
    <row r="1023" spans="2:11" ht="12.75">
      <c r="B1023" s="6"/>
      <c r="C1023" s="6"/>
      <c r="D1023" s="6"/>
      <c r="E1023" s="6"/>
      <c r="F1023" s="6"/>
      <c r="G1023" s="25"/>
      <c r="H1023" s="26"/>
      <c r="I1023" s="26"/>
      <c r="J1023" s="27"/>
      <c r="K1023" s="28"/>
    </row>
    <row r="1024" spans="2:11" ht="12.75">
      <c r="B1024" s="6"/>
      <c r="C1024" s="6"/>
      <c r="D1024" s="6"/>
      <c r="E1024" s="6"/>
      <c r="F1024" s="6"/>
      <c r="G1024" s="25"/>
      <c r="H1024" s="26"/>
      <c r="I1024" s="26"/>
      <c r="J1024" s="27"/>
      <c r="K1024" s="28"/>
    </row>
    <row r="1025" spans="2:11" ht="12.75">
      <c r="B1025" s="6"/>
      <c r="C1025" s="6"/>
      <c r="D1025" s="6"/>
      <c r="E1025" s="6"/>
      <c r="F1025" s="6"/>
      <c r="G1025" s="25"/>
      <c r="H1025" s="26"/>
      <c r="I1025" s="26"/>
      <c r="J1025" s="27"/>
      <c r="K1025" s="28"/>
    </row>
    <row r="1026" spans="2:11" ht="12.75">
      <c r="B1026" s="6"/>
      <c r="C1026" s="6"/>
      <c r="D1026" s="6"/>
      <c r="E1026" s="6"/>
      <c r="F1026" s="6"/>
      <c r="G1026" s="25"/>
      <c r="H1026" s="26"/>
      <c r="I1026" s="26"/>
      <c r="J1026" s="27"/>
      <c r="K1026" s="28"/>
    </row>
    <row r="1027" spans="2:11" ht="12.75">
      <c r="B1027" s="6"/>
      <c r="C1027" s="6"/>
      <c r="D1027" s="6"/>
      <c r="E1027" s="6"/>
      <c r="F1027" s="6"/>
      <c r="G1027" s="25"/>
      <c r="H1027" s="26"/>
      <c r="I1027" s="26"/>
      <c r="J1027" s="27"/>
      <c r="K1027" s="28"/>
    </row>
    <row r="1028" spans="2:11" ht="12.75">
      <c r="B1028" s="6"/>
      <c r="C1028" s="6"/>
      <c r="D1028" s="6"/>
      <c r="E1028" s="6"/>
      <c r="F1028" s="6"/>
      <c r="G1028" s="25"/>
      <c r="H1028" s="26"/>
      <c r="I1028" s="26"/>
      <c r="J1028" s="27"/>
      <c r="K1028" s="28"/>
    </row>
    <row r="1029" spans="2:11" ht="12.75">
      <c r="B1029" s="6"/>
      <c r="C1029" s="6"/>
      <c r="D1029" s="6"/>
      <c r="E1029" s="6"/>
      <c r="F1029" s="6"/>
      <c r="G1029" s="25"/>
      <c r="H1029" s="26"/>
      <c r="I1029" s="26"/>
      <c r="J1029" s="27"/>
      <c r="K1029" s="28"/>
    </row>
    <row r="1030" spans="2:11" ht="12.75">
      <c r="B1030" s="6"/>
      <c r="C1030" s="6"/>
      <c r="D1030" s="6"/>
      <c r="E1030" s="6"/>
      <c r="F1030" s="6"/>
      <c r="G1030" s="25"/>
      <c r="H1030" s="26"/>
      <c r="I1030" s="26"/>
      <c r="J1030" s="27"/>
      <c r="K1030" s="28"/>
    </row>
    <row r="1031" spans="2:11" ht="12.75">
      <c r="B1031" s="6"/>
      <c r="C1031" s="6"/>
      <c r="D1031" s="6"/>
      <c r="E1031" s="6"/>
      <c r="F1031" s="6"/>
      <c r="G1031" s="25"/>
      <c r="H1031" s="26"/>
      <c r="I1031" s="26"/>
      <c r="J1031" s="27"/>
      <c r="K1031" s="28"/>
    </row>
    <row r="1032" spans="2:11" ht="12.75">
      <c r="B1032" s="6"/>
      <c r="C1032" s="6"/>
      <c r="D1032" s="6"/>
      <c r="E1032" s="6"/>
      <c r="F1032" s="6"/>
      <c r="G1032" s="25"/>
      <c r="H1032" s="26"/>
      <c r="I1032" s="26"/>
      <c r="J1032" s="27"/>
      <c r="K1032" s="28"/>
    </row>
    <row r="1033" spans="2:11" ht="12.75">
      <c r="B1033" s="6"/>
      <c r="C1033" s="6"/>
      <c r="D1033" s="6"/>
      <c r="E1033" s="6"/>
      <c r="F1033" s="6"/>
      <c r="G1033" s="25"/>
      <c r="H1033" s="26"/>
      <c r="I1033" s="26"/>
      <c r="J1033" s="27"/>
      <c r="K1033" s="28"/>
    </row>
    <row r="1034" spans="2:11" ht="12.75">
      <c r="B1034" s="6"/>
      <c r="C1034" s="6"/>
      <c r="D1034" s="6"/>
      <c r="E1034" s="6"/>
      <c r="F1034" s="6"/>
      <c r="G1034" s="25"/>
      <c r="H1034" s="26"/>
      <c r="I1034" s="26"/>
      <c r="J1034" s="27"/>
      <c r="K1034" s="28"/>
    </row>
    <row r="1035" spans="2:11" ht="12.75">
      <c r="B1035" s="6"/>
      <c r="C1035" s="6"/>
      <c r="D1035" s="6"/>
      <c r="E1035" s="6"/>
      <c r="F1035" s="6"/>
      <c r="G1035" s="25"/>
      <c r="H1035" s="26"/>
      <c r="I1035" s="26"/>
      <c r="J1035" s="27"/>
      <c r="K1035" s="28"/>
    </row>
    <row r="1036" spans="2:11" ht="12.75">
      <c r="B1036" s="6"/>
      <c r="C1036" s="6"/>
      <c r="D1036" s="6"/>
      <c r="E1036" s="6"/>
      <c r="F1036" s="6"/>
      <c r="G1036" s="25"/>
      <c r="H1036" s="26"/>
      <c r="I1036" s="26"/>
      <c r="J1036" s="27"/>
      <c r="K1036" s="28"/>
    </row>
    <row r="1037" spans="2:11" ht="12.75">
      <c r="B1037" s="6"/>
      <c r="C1037" s="6"/>
      <c r="D1037" s="6"/>
      <c r="E1037" s="6"/>
      <c r="F1037" s="6"/>
      <c r="G1037" s="25"/>
      <c r="H1037" s="26"/>
      <c r="I1037" s="26"/>
      <c r="J1037" s="27"/>
      <c r="K1037" s="28"/>
    </row>
    <row r="1038" spans="2:11" ht="12.75">
      <c r="B1038" s="6"/>
      <c r="C1038" s="6"/>
      <c r="D1038" s="6"/>
      <c r="E1038" s="6"/>
      <c r="F1038" s="6"/>
      <c r="G1038" s="25"/>
      <c r="H1038" s="26"/>
      <c r="I1038" s="26"/>
      <c r="J1038" s="27"/>
      <c r="K1038" s="28"/>
    </row>
    <row r="1039" spans="2:11" ht="12.75">
      <c r="B1039" s="6"/>
      <c r="C1039" s="6"/>
      <c r="D1039" s="6"/>
      <c r="E1039" s="6"/>
      <c r="F1039" s="6"/>
      <c r="G1039" s="25"/>
      <c r="H1039" s="26"/>
      <c r="I1039" s="26"/>
      <c r="J1039" s="27"/>
      <c r="K1039" s="28"/>
    </row>
    <row r="1040" spans="2:11" ht="12.75">
      <c r="B1040" s="6"/>
      <c r="C1040" s="6"/>
      <c r="D1040" s="6"/>
      <c r="E1040" s="6"/>
      <c r="F1040" s="6"/>
      <c r="G1040" s="25"/>
      <c r="H1040" s="26"/>
      <c r="I1040" s="26"/>
      <c r="J1040" s="27"/>
      <c r="K1040" s="28"/>
    </row>
    <row r="1041" spans="2:11" ht="12.75">
      <c r="B1041" s="6"/>
      <c r="C1041" s="6"/>
      <c r="D1041" s="6"/>
      <c r="E1041" s="6"/>
      <c r="F1041" s="6"/>
      <c r="G1041" s="25"/>
      <c r="H1041" s="26"/>
      <c r="I1041" s="26"/>
      <c r="J1041" s="27"/>
      <c r="K1041" s="28"/>
    </row>
    <row r="1042" spans="2:11" ht="12.75">
      <c r="B1042" s="6"/>
      <c r="C1042" s="6"/>
      <c r="D1042" s="6"/>
      <c r="E1042" s="6"/>
      <c r="F1042" s="6"/>
      <c r="G1042" s="25"/>
      <c r="H1042" s="26"/>
      <c r="I1042" s="26"/>
      <c r="J1042" s="27"/>
      <c r="K1042" s="28"/>
    </row>
    <row r="1043" spans="2:11" ht="12.75">
      <c r="B1043" s="6"/>
      <c r="C1043" s="6"/>
      <c r="D1043" s="6"/>
      <c r="E1043" s="6"/>
      <c r="F1043" s="6"/>
      <c r="G1043" s="25"/>
      <c r="H1043" s="26"/>
      <c r="I1043" s="26"/>
      <c r="J1043" s="27"/>
      <c r="K1043" s="28"/>
    </row>
    <row r="1044" spans="2:11" ht="12.75">
      <c r="B1044" s="6"/>
      <c r="C1044" s="6"/>
      <c r="D1044" s="6"/>
      <c r="E1044" s="6"/>
      <c r="F1044" s="6"/>
      <c r="G1044" s="25"/>
      <c r="H1044" s="26"/>
      <c r="I1044" s="26"/>
      <c r="J1044" s="27"/>
      <c r="K1044" s="28"/>
    </row>
    <row r="1045" spans="2:11" ht="12.75">
      <c r="B1045" s="6"/>
      <c r="C1045" s="6"/>
      <c r="D1045" s="6"/>
      <c r="E1045" s="6"/>
      <c r="F1045" s="6"/>
      <c r="G1045" s="25"/>
      <c r="H1045" s="26"/>
      <c r="I1045" s="26"/>
      <c r="J1045" s="27"/>
      <c r="K1045" s="28"/>
    </row>
    <row r="1046" spans="2:11" ht="12.75">
      <c r="B1046" s="6"/>
      <c r="C1046" s="6"/>
      <c r="D1046" s="6"/>
      <c r="E1046" s="6"/>
      <c r="F1046" s="6"/>
      <c r="G1046" s="25"/>
      <c r="H1046" s="26"/>
      <c r="I1046" s="26"/>
      <c r="J1046" s="27"/>
      <c r="K1046" s="28"/>
    </row>
    <row r="1047" spans="2:11" ht="12.75">
      <c r="B1047" s="6"/>
      <c r="C1047" s="6"/>
      <c r="D1047" s="6"/>
      <c r="E1047" s="6"/>
      <c r="F1047" s="6"/>
      <c r="G1047" s="25"/>
      <c r="H1047" s="26"/>
      <c r="I1047" s="26"/>
      <c r="J1047" s="27"/>
      <c r="K1047" s="28"/>
    </row>
    <row r="1048" spans="2:11" ht="12.75">
      <c r="B1048" s="6"/>
      <c r="C1048" s="6"/>
      <c r="D1048" s="6"/>
      <c r="E1048" s="6"/>
      <c r="F1048" s="6"/>
      <c r="G1048" s="25"/>
      <c r="H1048" s="26"/>
      <c r="I1048" s="26"/>
      <c r="J1048" s="27"/>
      <c r="K1048" s="28"/>
    </row>
    <row r="1049" spans="2:11" ht="12.75">
      <c r="B1049" s="6"/>
      <c r="C1049" s="6"/>
      <c r="D1049" s="6"/>
      <c r="E1049" s="6"/>
      <c r="F1049" s="6"/>
      <c r="G1049" s="25"/>
      <c r="H1049" s="26"/>
      <c r="I1049" s="26"/>
      <c r="J1049" s="27"/>
      <c r="K1049" s="28"/>
    </row>
    <row r="1050" spans="2:11" ht="12.75">
      <c r="B1050" s="6"/>
      <c r="C1050" s="6"/>
      <c r="D1050" s="6"/>
      <c r="E1050" s="6"/>
      <c r="F1050" s="6"/>
      <c r="G1050" s="25"/>
      <c r="H1050" s="26"/>
      <c r="I1050" s="26"/>
      <c r="J1050" s="27"/>
      <c r="K1050" s="28"/>
    </row>
    <row r="1051" spans="2:11" ht="12.75">
      <c r="B1051" s="6"/>
      <c r="C1051" s="6"/>
      <c r="D1051" s="6"/>
      <c r="E1051" s="6"/>
      <c r="F1051" s="6"/>
      <c r="G1051" s="25"/>
      <c r="H1051" s="26"/>
      <c r="I1051" s="26"/>
      <c r="J1051" s="27"/>
      <c r="K1051" s="28"/>
    </row>
    <row r="1052" spans="2:11" ht="12.75">
      <c r="B1052" s="6"/>
      <c r="C1052" s="6"/>
      <c r="D1052" s="6"/>
      <c r="E1052" s="6"/>
      <c r="F1052" s="6"/>
      <c r="G1052" s="25"/>
      <c r="H1052" s="26"/>
      <c r="I1052" s="26"/>
      <c r="J1052" s="27"/>
      <c r="K1052" s="28"/>
    </row>
    <row r="1053" spans="2:11" ht="12.75">
      <c r="B1053" s="6"/>
      <c r="C1053" s="6"/>
      <c r="D1053" s="6"/>
      <c r="E1053" s="6"/>
      <c r="F1053" s="6"/>
      <c r="G1053" s="25"/>
      <c r="H1053" s="26"/>
      <c r="I1053" s="26"/>
      <c r="J1053" s="27"/>
      <c r="K1053" s="28"/>
    </row>
    <row r="1054" spans="2:11" ht="12.75">
      <c r="B1054" s="6"/>
      <c r="C1054" s="6"/>
      <c r="D1054" s="6"/>
      <c r="E1054" s="6"/>
      <c r="F1054" s="6"/>
      <c r="G1054" s="25"/>
      <c r="H1054" s="26"/>
      <c r="I1054" s="26"/>
      <c r="J1054" s="27"/>
      <c r="K1054" s="28"/>
    </row>
    <row r="1055" spans="2:11" ht="12.75">
      <c r="B1055" s="6"/>
      <c r="C1055" s="6"/>
      <c r="D1055" s="6"/>
      <c r="E1055" s="6"/>
      <c r="F1055" s="6"/>
      <c r="G1055" s="25"/>
      <c r="H1055" s="26"/>
      <c r="I1055" s="26"/>
      <c r="J1055" s="27"/>
      <c r="K1055" s="28"/>
    </row>
    <row r="1056" spans="2:11" ht="12.75">
      <c r="B1056" s="6"/>
      <c r="C1056" s="6"/>
      <c r="D1056" s="6"/>
      <c r="E1056" s="6"/>
      <c r="F1056" s="6"/>
      <c r="G1056" s="25"/>
      <c r="H1056" s="26"/>
      <c r="I1056" s="26"/>
      <c r="J1056" s="27"/>
      <c r="K1056" s="28"/>
    </row>
    <row r="1057" spans="2:11" ht="12.75">
      <c r="B1057" s="6"/>
      <c r="C1057" s="6"/>
      <c r="D1057" s="6"/>
      <c r="E1057" s="6"/>
      <c r="F1057" s="6"/>
      <c r="G1057" s="25"/>
      <c r="H1057" s="26"/>
      <c r="I1057" s="26"/>
      <c r="J1057" s="27"/>
      <c r="K1057" s="28"/>
    </row>
    <row r="1058" spans="2:11" ht="12.75">
      <c r="B1058" s="6"/>
      <c r="C1058" s="6"/>
      <c r="D1058" s="6"/>
      <c r="E1058" s="6"/>
      <c r="F1058" s="6"/>
      <c r="G1058" s="25"/>
      <c r="H1058" s="26"/>
      <c r="I1058" s="26"/>
      <c r="J1058" s="27"/>
      <c r="K1058" s="28"/>
    </row>
    <row r="1059" spans="2:11" ht="12.75">
      <c r="B1059" s="6"/>
      <c r="C1059" s="6"/>
      <c r="D1059" s="6"/>
      <c r="E1059" s="6"/>
      <c r="F1059" s="6"/>
      <c r="G1059" s="25"/>
      <c r="H1059" s="26"/>
      <c r="I1059" s="26"/>
      <c r="J1059" s="27"/>
      <c r="K1059" s="28"/>
    </row>
    <row r="1060" spans="2:11" ht="12.75">
      <c r="B1060" s="6"/>
      <c r="C1060" s="6"/>
      <c r="D1060" s="6"/>
      <c r="E1060" s="6"/>
      <c r="F1060" s="6"/>
      <c r="G1060" s="25"/>
      <c r="H1060" s="26"/>
      <c r="I1060" s="26"/>
      <c r="J1060" s="27"/>
      <c r="K1060" s="28"/>
    </row>
    <row r="1061" spans="2:11" ht="12.75">
      <c r="B1061" s="6"/>
      <c r="C1061" s="6"/>
      <c r="D1061" s="6"/>
      <c r="E1061" s="6"/>
      <c r="F1061" s="6"/>
      <c r="G1061" s="25"/>
      <c r="H1061" s="26"/>
      <c r="I1061" s="26"/>
      <c r="J1061" s="27"/>
      <c r="K1061" s="28"/>
    </row>
    <row r="1062" spans="2:11" ht="12.75">
      <c r="B1062" s="6"/>
      <c r="C1062" s="6"/>
      <c r="D1062" s="6"/>
      <c r="E1062" s="6"/>
      <c r="F1062" s="6"/>
      <c r="G1062" s="25"/>
      <c r="H1062" s="26"/>
      <c r="I1062" s="26"/>
      <c r="J1062" s="27"/>
      <c r="K1062" s="28"/>
    </row>
    <row r="1063" spans="2:11" ht="12.75">
      <c r="B1063" s="6"/>
      <c r="C1063" s="6"/>
      <c r="D1063" s="6"/>
      <c r="E1063" s="6"/>
      <c r="F1063" s="6"/>
      <c r="G1063" s="25"/>
      <c r="H1063" s="26"/>
      <c r="I1063" s="26"/>
      <c r="J1063" s="27"/>
      <c r="K1063" s="28"/>
    </row>
    <row r="1064" spans="2:11" ht="12.75">
      <c r="B1064" s="6"/>
      <c r="C1064" s="6"/>
      <c r="D1064" s="6"/>
      <c r="E1064" s="6"/>
      <c r="F1064" s="6"/>
      <c r="G1064" s="25"/>
      <c r="H1064" s="26"/>
      <c r="I1064" s="26"/>
      <c r="J1064" s="27"/>
      <c r="K1064" s="28"/>
    </row>
    <row r="1065" spans="2:11" ht="12.75">
      <c r="B1065" s="6"/>
      <c r="C1065" s="6"/>
      <c r="D1065" s="6"/>
      <c r="E1065" s="6"/>
      <c r="F1065" s="6"/>
      <c r="G1065" s="25"/>
      <c r="H1065" s="26"/>
      <c r="I1065" s="26"/>
      <c r="J1065" s="27"/>
      <c r="K1065" s="28"/>
    </row>
    <row r="1066" spans="2:11" ht="12.75">
      <c r="B1066" s="6"/>
      <c r="C1066" s="6"/>
      <c r="D1066" s="6"/>
      <c r="E1066" s="6"/>
      <c r="F1066" s="6"/>
      <c r="G1066" s="25"/>
      <c r="H1066" s="26"/>
      <c r="I1066" s="26"/>
      <c r="J1066" s="27"/>
      <c r="K1066" s="28"/>
    </row>
    <row r="1067" spans="2:11" ht="12.75">
      <c r="B1067" s="6"/>
      <c r="C1067" s="6"/>
      <c r="D1067" s="6"/>
      <c r="E1067" s="6"/>
      <c r="F1067" s="6"/>
      <c r="G1067" s="25"/>
      <c r="H1067" s="26"/>
      <c r="I1067" s="26"/>
      <c r="J1067" s="27"/>
      <c r="K1067" s="28"/>
    </row>
    <row r="1068" spans="2:11" ht="12.75">
      <c r="B1068" s="6"/>
      <c r="C1068" s="6"/>
      <c r="D1068" s="6"/>
      <c r="E1068" s="6"/>
      <c r="F1068" s="6"/>
      <c r="G1068" s="25"/>
      <c r="H1068" s="26"/>
      <c r="I1068" s="26"/>
      <c r="J1068" s="27"/>
      <c r="K1068" s="28"/>
    </row>
    <row r="1069" spans="2:11" ht="12.75">
      <c r="B1069" s="6"/>
      <c r="C1069" s="6"/>
      <c r="D1069" s="6"/>
      <c r="E1069" s="6"/>
      <c r="F1069" s="6"/>
      <c r="G1069" s="25"/>
      <c r="H1069" s="26"/>
      <c r="I1069" s="26"/>
      <c r="J1069" s="27"/>
      <c r="K1069" s="28"/>
    </row>
    <row r="1070" spans="2:11" ht="12.75">
      <c r="B1070" s="6"/>
      <c r="C1070" s="6"/>
      <c r="D1070" s="6"/>
      <c r="E1070" s="6"/>
      <c r="F1070" s="6"/>
      <c r="G1070" s="25"/>
      <c r="H1070" s="26"/>
      <c r="I1070" s="26"/>
      <c r="J1070" s="27"/>
      <c r="K1070" s="28"/>
    </row>
    <row r="1071" spans="2:11" ht="12.75">
      <c r="B1071" s="6"/>
      <c r="C1071" s="6"/>
      <c r="D1071" s="6"/>
      <c r="E1071" s="6"/>
      <c r="F1071" s="6"/>
      <c r="G1071" s="25"/>
      <c r="H1071" s="26"/>
      <c r="I1071" s="26"/>
      <c r="J1071" s="27"/>
      <c r="K1071" s="28"/>
    </row>
    <row r="1072" spans="2:11" ht="12.75">
      <c r="B1072" s="6"/>
      <c r="C1072" s="6"/>
      <c r="D1072" s="6"/>
      <c r="E1072" s="6"/>
      <c r="F1072" s="6"/>
      <c r="G1072" s="25"/>
      <c r="H1072" s="26"/>
      <c r="I1072" s="26"/>
      <c r="J1072" s="27"/>
      <c r="K1072" s="28"/>
    </row>
    <row r="1073" spans="2:11" ht="12.75">
      <c r="B1073" s="6"/>
      <c r="C1073" s="6"/>
      <c r="D1073" s="6"/>
      <c r="E1073" s="6"/>
      <c r="F1073" s="6"/>
      <c r="G1073" s="25"/>
      <c r="H1073" s="26"/>
      <c r="I1073" s="26"/>
      <c r="J1073" s="27"/>
      <c r="K1073" s="28"/>
    </row>
    <row r="1074" spans="2:11" ht="12.75">
      <c r="B1074" s="6"/>
      <c r="C1074" s="6"/>
      <c r="D1074" s="6"/>
      <c r="E1074" s="6"/>
      <c r="F1074" s="6"/>
      <c r="G1074" s="25"/>
      <c r="H1074" s="26"/>
      <c r="I1074" s="26"/>
      <c r="J1074" s="27"/>
      <c r="K1074" s="28"/>
    </row>
    <row r="1075" spans="2:11" ht="12.75">
      <c r="B1075" s="6"/>
      <c r="C1075" s="6"/>
      <c r="D1075" s="6"/>
      <c r="E1075" s="6"/>
      <c r="F1075" s="6"/>
      <c r="G1075" s="25"/>
      <c r="H1075" s="26"/>
      <c r="I1075" s="26"/>
      <c r="J1075" s="27"/>
      <c r="K1075" s="28"/>
    </row>
    <row r="1076" spans="2:11" ht="12.75">
      <c r="B1076" s="6"/>
      <c r="C1076" s="6"/>
      <c r="D1076" s="6"/>
      <c r="E1076" s="6"/>
      <c r="F1076" s="6"/>
      <c r="G1076" s="25"/>
      <c r="H1076" s="26"/>
      <c r="I1076" s="26"/>
      <c r="J1076" s="27"/>
      <c r="K1076" s="28"/>
    </row>
    <row r="1077" spans="2:11" ht="12.75">
      <c r="B1077" s="6"/>
      <c r="C1077" s="6"/>
      <c r="D1077" s="6"/>
      <c r="E1077" s="6"/>
      <c r="F1077" s="6"/>
      <c r="G1077" s="25"/>
      <c r="H1077" s="26"/>
      <c r="I1077" s="26"/>
      <c r="J1077" s="27"/>
      <c r="K1077" s="28"/>
    </row>
    <row r="1078" spans="2:11" ht="12.75">
      <c r="B1078" s="6"/>
      <c r="C1078" s="6"/>
      <c r="D1078" s="6"/>
      <c r="E1078" s="6"/>
      <c r="F1078" s="6"/>
      <c r="G1078" s="25"/>
      <c r="H1078" s="26"/>
      <c r="I1078" s="26"/>
      <c r="J1078" s="27"/>
      <c r="K1078" s="28"/>
    </row>
    <row r="1079" spans="2:11" ht="12.75">
      <c r="B1079" s="6"/>
      <c r="C1079" s="6"/>
      <c r="D1079" s="6"/>
      <c r="E1079" s="6"/>
      <c r="F1079" s="6"/>
      <c r="G1079" s="25"/>
      <c r="H1079" s="26"/>
      <c r="I1079" s="26"/>
      <c r="J1079" s="27"/>
      <c r="K1079" s="28"/>
    </row>
    <row r="1080" spans="2:11" ht="12.75">
      <c r="B1080" s="6"/>
      <c r="C1080" s="6"/>
      <c r="D1080" s="6"/>
      <c r="E1080" s="6"/>
      <c r="F1080" s="6"/>
      <c r="G1080" s="25"/>
      <c r="H1080" s="26"/>
      <c r="I1080" s="26"/>
      <c r="J1080" s="27"/>
      <c r="K1080" s="28"/>
    </row>
    <row r="1081" spans="2:11" ht="12.75">
      <c r="B1081" s="6"/>
      <c r="C1081" s="6"/>
      <c r="D1081" s="6"/>
      <c r="E1081" s="6"/>
      <c r="F1081" s="6"/>
      <c r="G1081" s="25"/>
      <c r="H1081" s="26"/>
      <c r="I1081" s="26"/>
      <c r="J1081" s="27"/>
      <c r="K1081" s="28"/>
    </row>
    <row r="1082" spans="2:11" ht="12.75">
      <c r="B1082" s="6"/>
      <c r="C1082" s="6"/>
      <c r="D1082" s="6"/>
      <c r="E1082" s="6"/>
      <c r="F1082" s="6"/>
      <c r="G1082" s="25"/>
      <c r="H1082" s="26"/>
      <c r="I1082" s="26"/>
      <c r="J1082" s="27"/>
      <c r="K1082" s="28"/>
    </row>
    <row r="1083" spans="2:11" ht="12.75">
      <c r="B1083" s="6"/>
      <c r="C1083" s="6"/>
      <c r="D1083" s="6"/>
      <c r="E1083" s="6"/>
      <c r="F1083" s="6"/>
      <c r="G1083" s="25"/>
      <c r="H1083" s="26"/>
      <c r="I1083" s="26"/>
      <c r="J1083" s="27"/>
      <c r="K1083" s="28"/>
    </row>
    <row r="1084" spans="2:11" ht="12.75">
      <c r="B1084" s="6"/>
      <c r="C1084" s="6"/>
      <c r="D1084" s="6"/>
      <c r="E1084" s="6"/>
      <c r="F1084" s="6"/>
      <c r="G1084" s="25"/>
      <c r="H1084" s="26"/>
      <c r="I1084" s="26"/>
      <c r="J1084" s="27"/>
      <c r="K1084" s="28"/>
    </row>
    <row r="1085" spans="2:11" ht="12.75">
      <c r="B1085" s="6"/>
      <c r="C1085" s="6"/>
      <c r="D1085" s="6"/>
      <c r="E1085" s="6"/>
      <c r="F1085" s="6"/>
      <c r="G1085" s="25"/>
      <c r="H1085" s="26"/>
      <c r="I1085" s="26"/>
      <c r="J1085" s="27"/>
      <c r="K1085" s="28"/>
    </row>
    <row r="1086" spans="2:11" ht="12.75">
      <c r="B1086" s="6"/>
      <c r="C1086" s="6"/>
      <c r="D1086" s="6"/>
      <c r="E1086" s="6"/>
      <c r="F1086" s="6"/>
      <c r="G1086" s="25"/>
      <c r="H1086" s="26"/>
      <c r="I1086" s="26"/>
      <c r="J1086" s="27"/>
      <c r="K1086" s="28"/>
    </row>
    <row r="1087" spans="2:11" ht="12.75">
      <c r="B1087" s="6"/>
      <c r="C1087" s="6"/>
      <c r="D1087" s="6"/>
      <c r="E1087" s="6"/>
      <c r="F1087" s="6"/>
      <c r="G1087" s="25"/>
      <c r="H1087" s="26"/>
      <c r="I1087" s="26"/>
      <c r="J1087" s="27"/>
      <c r="K1087" s="28"/>
    </row>
    <row r="1088" spans="2:11" ht="12.75">
      <c r="B1088" s="6"/>
      <c r="C1088" s="6"/>
      <c r="D1088" s="6"/>
      <c r="E1088" s="6"/>
      <c r="F1088" s="6"/>
      <c r="G1088" s="25"/>
      <c r="H1088" s="26"/>
      <c r="I1088" s="26"/>
      <c r="J1088" s="27"/>
      <c r="K1088" s="28"/>
    </row>
    <row r="1089" spans="2:11" ht="12.75">
      <c r="B1089" s="6"/>
      <c r="C1089" s="6"/>
      <c r="D1089" s="6"/>
      <c r="E1089" s="6"/>
      <c r="F1089" s="6"/>
      <c r="G1089" s="25"/>
      <c r="H1089" s="26"/>
      <c r="I1089" s="26"/>
      <c r="J1089" s="27"/>
      <c r="K1089" s="28"/>
    </row>
    <row r="1090" spans="2:11" ht="12.75">
      <c r="B1090" s="6"/>
      <c r="C1090" s="6"/>
      <c r="D1090" s="6"/>
      <c r="E1090" s="6"/>
      <c r="F1090" s="6"/>
      <c r="G1090" s="25"/>
      <c r="H1090" s="26"/>
      <c r="I1090" s="26"/>
      <c r="J1090" s="27"/>
      <c r="K1090" s="28"/>
    </row>
    <row r="1091" spans="2:11" ht="12.75">
      <c r="B1091" s="6"/>
      <c r="C1091" s="6"/>
      <c r="D1091" s="6"/>
      <c r="E1091" s="6"/>
      <c r="F1091" s="6"/>
      <c r="G1091" s="25"/>
      <c r="H1091" s="26"/>
      <c r="I1091" s="26"/>
      <c r="J1091" s="27"/>
      <c r="K1091" s="28"/>
    </row>
    <row r="1092" spans="2:11" ht="12.75">
      <c r="B1092" s="6"/>
      <c r="C1092" s="6"/>
      <c r="D1092" s="6"/>
      <c r="E1092" s="6"/>
      <c r="F1092" s="6"/>
      <c r="G1092" s="25"/>
      <c r="H1092" s="26"/>
      <c r="I1092" s="26"/>
      <c r="J1092" s="27"/>
      <c r="K1092" s="28"/>
    </row>
    <row r="1093" spans="2:11" ht="12.75">
      <c r="B1093" s="6"/>
      <c r="C1093" s="6"/>
      <c r="D1093" s="6"/>
      <c r="E1093" s="6"/>
      <c r="F1093" s="6"/>
      <c r="G1093" s="25"/>
      <c r="H1093" s="26"/>
      <c r="I1093" s="26"/>
      <c r="J1093" s="27"/>
      <c r="K1093" s="28"/>
    </row>
    <row r="1094" spans="2:11" ht="12.75">
      <c r="B1094" s="6"/>
      <c r="C1094" s="6"/>
      <c r="D1094" s="6"/>
      <c r="E1094" s="6"/>
      <c r="F1094" s="6"/>
      <c r="G1094" s="25"/>
      <c r="H1094" s="26"/>
      <c r="I1094" s="26"/>
      <c r="J1094" s="27"/>
      <c r="K1094" s="28"/>
    </row>
    <row r="1095" spans="2:11" ht="12.75">
      <c r="B1095" s="6"/>
      <c r="C1095" s="6"/>
      <c r="D1095" s="6"/>
      <c r="E1095" s="6"/>
      <c r="F1095" s="6"/>
      <c r="G1095" s="25"/>
      <c r="H1095" s="26"/>
      <c r="I1095" s="26"/>
      <c r="J1095" s="27"/>
      <c r="K1095" s="28"/>
    </row>
    <row r="1096" spans="2:11" ht="12.75">
      <c r="B1096" s="6"/>
      <c r="C1096" s="6"/>
      <c r="D1096" s="6"/>
      <c r="E1096" s="6"/>
      <c r="F1096" s="6"/>
      <c r="G1096" s="25"/>
      <c r="H1096" s="26"/>
      <c r="I1096" s="26"/>
      <c r="J1096" s="27"/>
      <c r="K1096" s="28"/>
    </row>
    <row r="1097" spans="2:11" ht="12.75">
      <c r="B1097" s="6"/>
      <c r="C1097" s="6"/>
      <c r="D1097" s="6"/>
      <c r="E1097" s="6"/>
      <c r="F1097" s="6"/>
      <c r="G1097" s="25"/>
      <c r="H1097" s="26"/>
      <c r="I1097" s="26"/>
      <c r="J1097" s="27"/>
      <c r="K1097" s="28"/>
    </row>
    <row r="1098" spans="2:11" ht="12.75">
      <c r="B1098" s="6"/>
      <c r="C1098" s="6"/>
      <c r="D1098" s="6"/>
      <c r="E1098" s="6"/>
      <c r="F1098" s="6"/>
      <c r="G1098" s="25"/>
      <c r="H1098" s="26"/>
      <c r="I1098" s="26"/>
      <c r="J1098" s="27"/>
      <c r="K1098" s="28"/>
    </row>
    <row r="1099" spans="2:11" ht="12.75">
      <c r="B1099" s="6"/>
      <c r="C1099" s="6"/>
      <c r="D1099" s="6"/>
      <c r="E1099" s="6"/>
      <c r="F1099" s="6"/>
      <c r="G1099" s="25"/>
      <c r="H1099" s="26"/>
      <c r="I1099" s="26"/>
      <c r="J1099" s="27"/>
      <c r="K1099" s="28"/>
    </row>
    <row r="1100" spans="2:11" ht="12.75">
      <c r="B1100" s="6"/>
      <c r="C1100" s="6"/>
      <c r="D1100" s="6"/>
      <c r="E1100" s="6"/>
      <c r="F1100" s="6"/>
      <c r="G1100" s="25"/>
      <c r="H1100" s="26"/>
      <c r="I1100" s="26"/>
      <c r="J1100" s="27"/>
      <c r="K1100" s="28"/>
    </row>
    <row r="1101" spans="2:11" ht="12.75">
      <c r="B1101" s="6"/>
      <c r="C1101" s="6"/>
      <c r="D1101" s="6"/>
      <c r="E1101" s="6"/>
      <c r="F1101" s="6"/>
      <c r="G1101" s="25"/>
      <c r="H1101" s="26"/>
      <c r="I1101" s="26"/>
      <c r="J1101" s="27"/>
      <c r="K1101" s="28"/>
    </row>
    <row r="1102" spans="2:11" ht="12.75">
      <c r="B1102" s="6"/>
      <c r="C1102" s="6"/>
      <c r="D1102" s="6"/>
      <c r="E1102" s="6"/>
      <c r="F1102" s="6"/>
      <c r="G1102" s="25"/>
      <c r="H1102" s="26"/>
      <c r="I1102" s="26"/>
      <c r="J1102" s="27"/>
      <c r="K1102" s="28"/>
    </row>
    <row r="1103" spans="2:11" ht="12.75">
      <c r="B1103" s="6"/>
      <c r="C1103" s="6"/>
      <c r="D1103" s="6"/>
      <c r="E1103" s="6"/>
      <c r="F1103" s="6"/>
      <c r="G1103" s="25"/>
      <c r="H1103" s="26"/>
      <c r="I1103" s="26"/>
      <c r="J1103" s="27"/>
      <c r="K1103" s="28"/>
    </row>
    <row r="1104" spans="2:11" ht="12.75">
      <c r="B1104" s="6"/>
      <c r="C1104" s="6"/>
      <c r="D1104" s="6"/>
      <c r="E1104" s="6"/>
      <c r="F1104" s="6"/>
      <c r="G1104" s="25"/>
      <c r="H1104" s="26"/>
      <c r="I1104" s="26"/>
      <c r="J1104" s="27"/>
      <c r="K1104" s="28"/>
    </row>
    <row r="1105" spans="2:11" ht="12.75">
      <c r="B1105" s="6"/>
      <c r="C1105" s="6"/>
      <c r="D1105" s="6"/>
      <c r="E1105" s="6"/>
      <c r="F1105" s="6"/>
      <c r="G1105" s="25"/>
      <c r="H1105" s="26"/>
      <c r="I1105" s="26"/>
      <c r="J1105" s="27"/>
      <c r="K1105" s="28"/>
    </row>
    <row r="1106" spans="2:11" ht="12.75">
      <c r="B1106" s="6"/>
      <c r="C1106" s="6"/>
      <c r="D1106" s="6"/>
      <c r="E1106" s="6"/>
      <c r="F1106" s="6"/>
      <c r="G1106" s="25"/>
      <c r="H1106" s="26"/>
      <c r="I1106" s="26"/>
      <c r="J1106" s="27"/>
      <c r="K1106" s="28"/>
    </row>
    <row r="1107" spans="2:11" ht="12.75">
      <c r="B1107" s="6"/>
      <c r="C1107" s="6"/>
      <c r="D1107" s="6"/>
      <c r="E1107" s="6"/>
      <c r="F1107" s="6"/>
      <c r="G1107" s="25"/>
      <c r="H1107" s="26"/>
      <c r="I1107" s="26"/>
      <c r="J1107" s="27"/>
      <c r="K1107" s="28"/>
    </row>
    <row r="1108" spans="2:11" ht="12.75">
      <c r="B1108" s="6"/>
      <c r="C1108" s="6"/>
      <c r="D1108" s="6"/>
      <c r="E1108" s="6"/>
      <c r="F1108" s="6"/>
      <c r="G1108" s="25"/>
      <c r="H1108" s="26"/>
      <c r="I1108" s="26"/>
      <c r="J1108" s="27"/>
      <c r="K1108" s="28"/>
    </row>
    <row r="1109" spans="2:11" ht="12.75">
      <c r="B1109" s="6"/>
      <c r="C1109" s="6"/>
      <c r="D1109" s="6"/>
      <c r="E1109" s="6"/>
      <c r="F1109" s="6"/>
      <c r="G1109" s="25"/>
      <c r="H1109" s="26"/>
      <c r="I1109" s="26"/>
      <c r="J1109" s="27"/>
      <c r="K1109" s="28"/>
    </row>
    <row r="1110" spans="2:11" ht="12.75">
      <c r="B1110" s="6"/>
      <c r="C1110" s="6"/>
      <c r="D1110" s="6"/>
      <c r="E1110" s="6"/>
      <c r="F1110" s="6"/>
      <c r="G1110" s="25"/>
      <c r="H1110" s="26"/>
      <c r="I1110" s="26"/>
      <c r="J1110" s="27"/>
      <c r="K1110" s="28"/>
    </row>
    <row r="1111" spans="2:11" ht="12.75">
      <c r="B1111" s="6"/>
      <c r="C1111" s="6"/>
      <c r="D1111" s="6"/>
      <c r="E1111" s="6"/>
      <c r="F1111" s="6"/>
      <c r="G1111" s="25"/>
      <c r="H1111" s="26"/>
      <c r="I1111" s="26"/>
      <c r="J1111" s="27"/>
      <c r="K1111" s="28"/>
    </row>
    <row r="1112" spans="2:11" ht="12.75">
      <c r="B1112" s="6"/>
      <c r="C1112" s="6"/>
      <c r="D1112" s="6"/>
      <c r="E1112" s="6"/>
      <c r="F1112" s="6"/>
      <c r="G1112" s="25"/>
      <c r="H1112" s="26"/>
      <c r="I1112" s="26"/>
      <c r="J1112" s="27"/>
      <c r="K1112" s="28"/>
    </row>
    <row r="1113" spans="2:11" ht="12.75">
      <c r="B1113" s="6"/>
      <c r="C1113" s="6"/>
      <c r="D1113" s="6"/>
      <c r="E1113" s="6"/>
      <c r="F1113" s="6"/>
      <c r="G1113" s="25"/>
      <c r="H1113" s="26"/>
      <c r="I1113" s="26"/>
      <c r="J1113" s="27"/>
      <c r="K1113" s="28"/>
    </row>
    <row r="1114" spans="2:11" ht="12.75">
      <c r="B1114" s="6"/>
      <c r="C1114" s="6"/>
      <c r="D1114" s="6"/>
      <c r="E1114" s="6"/>
      <c r="F1114" s="6"/>
      <c r="G1114" s="25"/>
      <c r="H1114" s="26"/>
      <c r="I1114" s="26"/>
      <c r="J1114" s="27"/>
      <c r="K1114" s="28"/>
    </row>
    <row r="1115" spans="2:11" ht="12.75">
      <c r="B1115" s="6"/>
      <c r="C1115" s="6"/>
      <c r="D1115" s="6"/>
      <c r="E1115" s="6"/>
      <c r="F1115" s="6"/>
      <c r="G1115" s="25"/>
      <c r="H1115" s="26"/>
      <c r="I1115" s="26"/>
      <c r="J1115" s="27"/>
      <c r="K1115" s="28"/>
    </row>
    <row r="1116" spans="2:11" ht="12.75">
      <c r="B1116" s="6"/>
      <c r="C1116" s="6"/>
      <c r="D1116" s="6"/>
      <c r="E1116" s="6"/>
      <c r="F1116" s="6"/>
      <c r="G1116" s="25"/>
      <c r="H1116" s="26"/>
      <c r="I1116" s="26"/>
      <c r="J1116" s="27"/>
      <c r="K1116" s="28"/>
    </row>
    <row r="1117" spans="2:11" ht="12.75">
      <c r="B1117" s="6"/>
      <c r="C1117" s="6"/>
      <c r="D1117" s="6"/>
      <c r="E1117" s="6"/>
      <c r="F1117" s="6"/>
      <c r="G1117" s="25"/>
      <c r="H1117" s="26"/>
      <c r="I1117" s="26"/>
      <c r="J1117" s="27"/>
      <c r="K1117" s="28"/>
    </row>
    <row r="1118" spans="2:11" ht="12.75">
      <c r="B1118" s="6"/>
      <c r="C1118" s="6"/>
      <c r="D1118" s="6"/>
      <c r="E1118" s="6"/>
      <c r="F1118" s="6"/>
      <c r="G1118" s="25"/>
      <c r="H1118" s="26"/>
      <c r="I1118" s="26"/>
      <c r="J1118" s="27"/>
      <c r="K1118" s="28"/>
    </row>
    <row r="1119" spans="2:11" ht="12.75">
      <c r="B1119" s="6"/>
      <c r="C1119" s="6"/>
      <c r="D1119" s="6"/>
      <c r="E1119" s="6"/>
      <c r="F1119" s="6"/>
      <c r="G1119" s="25"/>
      <c r="H1119" s="26"/>
      <c r="I1119" s="26"/>
      <c r="J1119" s="27"/>
      <c r="K1119" s="28"/>
    </row>
    <row r="1120" spans="2:11" ht="12.75">
      <c r="B1120" s="6"/>
      <c r="C1120" s="6"/>
      <c r="D1120" s="6"/>
      <c r="E1120" s="6"/>
      <c r="F1120" s="6"/>
      <c r="G1120" s="25"/>
      <c r="H1120" s="26"/>
      <c r="I1120" s="26"/>
      <c r="J1120" s="27"/>
      <c r="K1120" s="28"/>
    </row>
    <row r="1121" spans="2:11" ht="12.75">
      <c r="B1121" s="6"/>
      <c r="C1121" s="6"/>
      <c r="D1121" s="6"/>
      <c r="E1121" s="6"/>
      <c r="F1121" s="6"/>
      <c r="G1121" s="25"/>
      <c r="H1121" s="26"/>
      <c r="I1121" s="26"/>
      <c r="J1121" s="27"/>
      <c r="K1121" s="28"/>
    </row>
    <row r="1122" spans="2:11" ht="12.75">
      <c r="B1122" s="6"/>
      <c r="C1122" s="6"/>
      <c r="D1122" s="6"/>
      <c r="E1122" s="6"/>
      <c r="F1122" s="6"/>
      <c r="G1122" s="25"/>
      <c r="H1122" s="26"/>
      <c r="I1122" s="26"/>
      <c r="J1122" s="27"/>
      <c r="K1122" s="28"/>
    </row>
    <row r="1123" spans="2:11" ht="12.75">
      <c r="B1123" s="6"/>
      <c r="C1123" s="6"/>
      <c r="D1123" s="6"/>
      <c r="E1123" s="6"/>
      <c r="F1123" s="6"/>
      <c r="G1123" s="25"/>
      <c r="H1123" s="26"/>
      <c r="I1123" s="26"/>
      <c r="J1123" s="27"/>
      <c r="K1123" s="28"/>
    </row>
    <row r="1124" spans="2:11" ht="12.75">
      <c r="B1124" s="6"/>
      <c r="C1124" s="6"/>
      <c r="D1124" s="6"/>
      <c r="E1124" s="6"/>
      <c r="F1124" s="6"/>
      <c r="G1124" s="25"/>
      <c r="H1124" s="26"/>
      <c r="I1124" s="26"/>
      <c r="J1124" s="27"/>
      <c r="K1124" s="28"/>
    </row>
    <row r="1125" spans="2:11" ht="12.75">
      <c r="B1125" s="6"/>
      <c r="C1125" s="6"/>
      <c r="D1125" s="6"/>
      <c r="E1125" s="6"/>
      <c r="F1125" s="6"/>
      <c r="G1125" s="25"/>
      <c r="H1125" s="26"/>
      <c r="I1125" s="26"/>
      <c r="J1125" s="27"/>
      <c r="K1125" s="28"/>
    </row>
    <row r="1126" spans="2:11" ht="12.75">
      <c r="B1126" s="6"/>
      <c r="C1126" s="6"/>
      <c r="D1126" s="6"/>
      <c r="E1126" s="6"/>
      <c r="F1126" s="6"/>
      <c r="G1126" s="25"/>
      <c r="H1126" s="26"/>
      <c r="I1126" s="26"/>
      <c r="J1126" s="27"/>
      <c r="K1126" s="28"/>
    </row>
    <row r="1127" spans="2:11" ht="12.75">
      <c r="B1127" s="6"/>
      <c r="C1127" s="6"/>
      <c r="D1127" s="6"/>
      <c r="E1127" s="6"/>
      <c r="F1127" s="6"/>
      <c r="G1127" s="25"/>
      <c r="H1127" s="26"/>
      <c r="I1127" s="26"/>
      <c r="J1127" s="27"/>
      <c r="K1127" s="28"/>
    </row>
    <row r="1128" spans="2:11" ht="12.75">
      <c r="B1128" s="6"/>
      <c r="C1128" s="6"/>
      <c r="D1128" s="6"/>
      <c r="E1128" s="6"/>
      <c r="F1128" s="6"/>
      <c r="G1128" s="25"/>
      <c r="H1128" s="26"/>
      <c r="I1128" s="26"/>
      <c r="J1128" s="27"/>
      <c r="K1128" s="28"/>
    </row>
    <row r="1129" spans="2:11" ht="12.75">
      <c r="B1129" s="6"/>
      <c r="C1129" s="6"/>
      <c r="D1129" s="6"/>
      <c r="E1129" s="6"/>
      <c r="F1129" s="6"/>
      <c r="G1129" s="25"/>
      <c r="H1129" s="26"/>
      <c r="I1129" s="26"/>
      <c r="J1129" s="27"/>
      <c r="K1129" s="28"/>
    </row>
    <row r="1130" spans="2:11" ht="12.75">
      <c r="B1130" s="6"/>
      <c r="C1130" s="6"/>
      <c r="D1130" s="6"/>
      <c r="E1130" s="6"/>
      <c r="F1130" s="6"/>
      <c r="G1130" s="25"/>
      <c r="H1130" s="26"/>
      <c r="I1130" s="26"/>
      <c r="J1130" s="27"/>
      <c r="K1130" s="28"/>
    </row>
    <row r="1131" spans="2:11" ht="12.75">
      <c r="B1131" s="6"/>
      <c r="C1131" s="6"/>
      <c r="D1131" s="6"/>
      <c r="E1131" s="6"/>
      <c r="F1131" s="6"/>
      <c r="G1131" s="25"/>
      <c r="H1131" s="26"/>
      <c r="I1131" s="26"/>
      <c r="J1131" s="27"/>
      <c r="K1131" s="28"/>
    </row>
    <row r="1132" spans="2:11" ht="12.75">
      <c r="B1132" s="6"/>
      <c r="C1132" s="6"/>
      <c r="D1132" s="6"/>
      <c r="E1132" s="6"/>
      <c r="F1132" s="6"/>
      <c r="G1132" s="25"/>
      <c r="H1132" s="26"/>
      <c r="I1132" s="26"/>
      <c r="J1132" s="27"/>
      <c r="K1132" s="28"/>
    </row>
    <row r="1133" spans="2:11" ht="12.75">
      <c r="B1133" s="6"/>
      <c r="C1133" s="6"/>
      <c r="D1133" s="6"/>
      <c r="E1133" s="6"/>
      <c r="F1133" s="6"/>
      <c r="G1133" s="25"/>
      <c r="H1133" s="26"/>
      <c r="I1133" s="26"/>
      <c r="J1133" s="27"/>
      <c r="K1133" s="28"/>
    </row>
    <row r="1134" spans="2:11" ht="12.75">
      <c r="B1134" s="6"/>
      <c r="C1134" s="6"/>
      <c r="D1134" s="6"/>
      <c r="E1134" s="6"/>
      <c r="F1134" s="6"/>
      <c r="G1134" s="25"/>
      <c r="H1134" s="26"/>
      <c r="I1134" s="26"/>
      <c r="J1134" s="27"/>
      <c r="K1134" s="28"/>
    </row>
    <row r="1135" spans="2:11" ht="12.75">
      <c r="B1135" s="6"/>
      <c r="C1135" s="6"/>
      <c r="D1135" s="6"/>
      <c r="E1135" s="6"/>
      <c r="F1135" s="6"/>
      <c r="G1135" s="25"/>
      <c r="H1135" s="26"/>
      <c r="I1135" s="26"/>
      <c r="J1135" s="27"/>
      <c r="K1135" s="28"/>
    </row>
    <row r="1136" spans="2:11" ht="12.75">
      <c r="B1136" s="6"/>
      <c r="C1136" s="6"/>
      <c r="D1136" s="6"/>
      <c r="E1136" s="6"/>
      <c r="F1136" s="6"/>
      <c r="G1136" s="25"/>
      <c r="H1136" s="26"/>
      <c r="I1136" s="26"/>
      <c r="J1136" s="27"/>
      <c r="K1136" s="28"/>
    </row>
    <row r="1137" spans="2:11" ht="12.75">
      <c r="B1137" s="6"/>
      <c r="C1137" s="6"/>
      <c r="D1137" s="6"/>
      <c r="E1137" s="6"/>
      <c r="F1137" s="6"/>
      <c r="G1137" s="25"/>
      <c r="H1137" s="26"/>
      <c r="I1137" s="26"/>
      <c r="J1137" s="27"/>
      <c r="K1137" s="28"/>
    </row>
    <row r="1138" spans="2:11" ht="12.75">
      <c r="B1138" s="6"/>
      <c r="C1138" s="6"/>
      <c r="D1138" s="6"/>
      <c r="E1138" s="6"/>
      <c r="F1138" s="6"/>
      <c r="G1138" s="25"/>
      <c r="H1138" s="26"/>
      <c r="I1138" s="26"/>
      <c r="J1138" s="27"/>
      <c r="K1138" s="28"/>
    </row>
    <row r="1139" spans="2:11" ht="12.75">
      <c r="B1139" s="6"/>
      <c r="C1139" s="6"/>
      <c r="D1139" s="6"/>
      <c r="E1139" s="6"/>
      <c r="F1139" s="6"/>
      <c r="G1139" s="25"/>
      <c r="H1139" s="26"/>
      <c r="I1139" s="26"/>
      <c r="J1139" s="27"/>
      <c r="K1139" s="28"/>
    </row>
    <row r="1140" spans="2:11" ht="12.75">
      <c r="B1140" s="6"/>
      <c r="C1140" s="6"/>
      <c r="D1140" s="6"/>
      <c r="E1140" s="6"/>
      <c r="F1140" s="6"/>
      <c r="G1140" s="25"/>
      <c r="H1140" s="26"/>
      <c r="I1140" s="26"/>
      <c r="J1140" s="27"/>
      <c r="K1140" s="28"/>
    </row>
    <row r="1141" spans="2:11" ht="12.75">
      <c r="B1141" s="6"/>
      <c r="C1141" s="6"/>
      <c r="D1141" s="6"/>
      <c r="E1141" s="6"/>
      <c r="F1141" s="6"/>
      <c r="G1141" s="25"/>
      <c r="H1141" s="26"/>
      <c r="I1141" s="26"/>
      <c r="J1141" s="27"/>
      <c r="K1141" s="28"/>
    </row>
    <row r="1142" spans="2:11" ht="12.75">
      <c r="B1142" s="6"/>
      <c r="C1142" s="6"/>
      <c r="D1142" s="6"/>
      <c r="E1142" s="6"/>
      <c r="F1142" s="6"/>
      <c r="G1142" s="25"/>
      <c r="H1142" s="26"/>
      <c r="I1142" s="26"/>
      <c r="J1142" s="27"/>
      <c r="K1142" s="28"/>
    </row>
    <row r="1143" spans="2:11" ht="12.75">
      <c r="B1143" s="6"/>
      <c r="C1143" s="6"/>
      <c r="D1143" s="6"/>
      <c r="E1143" s="6"/>
      <c r="F1143" s="6"/>
      <c r="G1143" s="25"/>
      <c r="H1143" s="26"/>
      <c r="I1143" s="26"/>
      <c r="J1143" s="27"/>
      <c r="K1143" s="28"/>
    </row>
    <row r="1144" spans="2:11" ht="12.75">
      <c r="B1144" s="6"/>
      <c r="C1144" s="6"/>
      <c r="D1144" s="6"/>
      <c r="E1144" s="6"/>
      <c r="F1144" s="6"/>
      <c r="G1144" s="25"/>
      <c r="H1144" s="26"/>
      <c r="I1144" s="26"/>
      <c r="J1144" s="27"/>
      <c r="K1144" s="28"/>
    </row>
    <row r="1145" spans="2:11" ht="12.75">
      <c r="B1145" s="6"/>
      <c r="C1145" s="6"/>
      <c r="D1145" s="6"/>
      <c r="E1145" s="6"/>
      <c r="F1145" s="6"/>
      <c r="G1145" s="25"/>
      <c r="H1145" s="26"/>
      <c r="I1145" s="26"/>
      <c r="J1145" s="27"/>
      <c r="K1145" s="28"/>
    </row>
    <row r="1146" spans="2:11" ht="12.75">
      <c r="B1146" s="6"/>
      <c r="C1146" s="6"/>
      <c r="D1146" s="6"/>
      <c r="E1146" s="6"/>
      <c r="F1146" s="6"/>
      <c r="G1146" s="25"/>
      <c r="H1146" s="26"/>
      <c r="I1146" s="26"/>
      <c r="J1146" s="27"/>
      <c r="K1146" s="28"/>
    </row>
    <row r="1147" spans="2:11" ht="12.75">
      <c r="B1147" s="6"/>
      <c r="C1147" s="6"/>
      <c r="D1147" s="6"/>
      <c r="E1147" s="6"/>
      <c r="F1147" s="6"/>
      <c r="G1147" s="25"/>
      <c r="H1147" s="26"/>
      <c r="I1147" s="26"/>
      <c r="J1147" s="27"/>
      <c r="K1147" s="28"/>
    </row>
    <row r="1148" spans="2:11" ht="12.75">
      <c r="B1148" s="6"/>
      <c r="C1148" s="6"/>
      <c r="D1148" s="6"/>
      <c r="E1148" s="6"/>
      <c r="F1148" s="6"/>
      <c r="G1148" s="25"/>
      <c r="H1148" s="26"/>
      <c r="I1148" s="26"/>
      <c r="J1148" s="27"/>
      <c r="K1148" s="28"/>
    </row>
    <row r="1149" spans="2:11" ht="12.75">
      <c r="B1149" s="6"/>
      <c r="C1149" s="6"/>
      <c r="D1149" s="6"/>
      <c r="E1149" s="6"/>
      <c r="F1149" s="6"/>
      <c r="G1149" s="25"/>
      <c r="H1149" s="26"/>
      <c r="I1149" s="26"/>
      <c r="J1149" s="27"/>
      <c r="K1149" s="28"/>
    </row>
    <row r="1150" spans="2:11" ht="12.75">
      <c r="B1150" s="6"/>
      <c r="C1150" s="6"/>
      <c r="D1150" s="6"/>
      <c r="E1150" s="6"/>
      <c r="F1150" s="6"/>
      <c r="G1150" s="25"/>
      <c r="H1150" s="26"/>
      <c r="I1150" s="26"/>
      <c r="J1150" s="27"/>
      <c r="K1150" s="28"/>
    </row>
    <row r="1151" spans="2:11" ht="12.75">
      <c r="B1151" s="6"/>
      <c r="C1151" s="6"/>
      <c r="D1151" s="6"/>
      <c r="E1151" s="6"/>
      <c r="F1151" s="6"/>
      <c r="G1151" s="25"/>
      <c r="H1151" s="26"/>
      <c r="I1151" s="26"/>
      <c r="J1151" s="27"/>
      <c r="K1151" s="28"/>
    </row>
    <row r="1152" spans="2:11" ht="12.75">
      <c r="B1152" s="6"/>
      <c r="C1152" s="6"/>
      <c r="D1152" s="6"/>
      <c r="E1152" s="6"/>
      <c r="F1152" s="6"/>
      <c r="G1152" s="25"/>
      <c r="H1152" s="26"/>
      <c r="I1152" s="26"/>
      <c r="J1152" s="27"/>
      <c r="K1152" s="28"/>
    </row>
    <row r="1153" spans="2:11" ht="12.75">
      <c r="B1153" s="6"/>
      <c r="C1153" s="6"/>
      <c r="D1153" s="6"/>
      <c r="E1153" s="6"/>
      <c r="F1153" s="6"/>
      <c r="G1153" s="25"/>
      <c r="H1153" s="26"/>
      <c r="I1153" s="26"/>
      <c r="J1153" s="27"/>
      <c r="K1153" s="28"/>
    </row>
    <row r="1154" spans="2:11" ht="12.75">
      <c r="B1154" s="6"/>
      <c r="C1154" s="6"/>
      <c r="D1154" s="6"/>
      <c r="E1154" s="6"/>
      <c r="F1154" s="6"/>
      <c r="G1154" s="25"/>
      <c r="H1154" s="26"/>
      <c r="I1154" s="26"/>
      <c r="J1154" s="27"/>
      <c r="K1154" s="28"/>
    </row>
    <row r="1155" spans="2:11" ht="12.75">
      <c r="B1155" s="6"/>
      <c r="C1155" s="6"/>
      <c r="D1155" s="6"/>
      <c r="E1155" s="6"/>
      <c r="F1155" s="6"/>
      <c r="G1155" s="25"/>
      <c r="H1155" s="26"/>
      <c r="I1155" s="26"/>
      <c r="J1155" s="27"/>
      <c r="K1155" s="28"/>
    </row>
    <row r="1156" spans="2:11" ht="12.75">
      <c r="B1156" s="6"/>
      <c r="C1156" s="6"/>
      <c r="D1156" s="6"/>
      <c r="E1156" s="6"/>
      <c r="F1156" s="6"/>
      <c r="G1156" s="25"/>
      <c r="H1156" s="26"/>
      <c r="I1156" s="26"/>
      <c r="J1156" s="27"/>
      <c r="K1156" s="28"/>
    </row>
    <row r="1157" spans="2:11" ht="12.75">
      <c r="B1157" s="6"/>
      <c r="C1157" s="6"/>
      <c r="D1157" s="6"/>
      <c r="E1157" s="6"/>
      <c r="F1157" s="6"/>
      <c r="G1157" s="25"/>
      <c r="H1157" s="26"/>
      <c r="I1157" s="26"/>
      <c r="J1157" s="27"/>
      <c r="K1157" s="28"/>
    </row>
    <row r="1158" spans="2:11" ht="12.75">
      <c r="B1158" s="6"/>
      <c r="C1158" s="6"/>
      <c r="D1158" s="6"/>
      <c r="E1158" s="6"/>
      <c r="F1158" s="6"/>
      <c r="G1158" s="25"/>
      <c r="H1158" s="26"/>
      <c r="I1158" s="26"/>
      <c r="J1158" s="27"/>
      <c r="K1158" s="28"/>
    </row>
    <row r="1159" spans="2:11" ht="12.75">
      <c r="B1159" s="6"/>
      <c r="C1159" s="6"/>
      <c r="D1159" s="6"/>
      <c r="E1159" s="6"/>
      <c r="F1159" s="6"/>
      <c r="G1159" s="25"/>
      <c r="H1159" s="26"/>
      <c r="I1159" s="26"/>
      <c r="J1159" s="27"/>
      <c r="K1159" s="28"/>
    </row>
    <row r="1160" spans="2:11" ht="12.75">
      <c r="B1160" s="6"/>
      <c r="C1160" s="6"/>
      <c r="D1160" s="6"/>
      <c r="E1160" s="6"/>
      <c r="F1160" s="6"/>
      <c r="G1160" s="25"/>
      <c r="H1160" s="26"/>
      <c r="I1160" s="26"/>
      <c r="J1160" s="27"/>
      <c r="K1160" s="28"/>
    </row>
    <row r="1161" spans="2:11" ht="12.75">
      <c r="B1161" s="6"/>
      <c r="C1161" s="6"/>
      <c r="D1161" s="6"/>
      <c r="E1161" s="6"/>
      <c r="F1161" s="6"/>
      <c r="G1161" s="25"/>
      <c r="H1161" s="26"/>
      <c r="I1161" s="26"/>
      <c r="J1161" s="27"/>
      <c r="K1161" s="28"/>
    </row>
    <row r="1162" spans="2:11" ht="12.75">
      <c r="B1162" s="6"/>
      <c r="C1162" s="6"/>
      <c r="D1162" s="6"/>
      <c r="E1162" s="6"/>
      <c r="F1162" s="6"/>
      <c r="G1162" s="25"/>
      <c r="H1162" s="26"/>
      <c r="I1162" s="26"/>
      <c r="J1162" s="27"/>
      <c r="K1162" s="28"/>
    </row>
    <row r="1163" spans="2:11" ht="12.75">
      <c r="B1163" s="6"/>
      <c r="C1163" s="6"/>
      <c r="D1163" s="6"/>
      <c r="E1163" s="6"/>
      <c r="F1163" s="6"/>
      <c r="G1163" s="25"/>
      <c r="H1163" s="26"/>
      <c r="I1163" s="26"/>
      <c r="J1163" s="27"/>
      <c r="K1163" s="28"/>
    </row>
    <row r="1164" spans="2:11" ht="12.75">
      <c r="B1164" s="6"/>
      <c r="C1164" s="6"/>
      <c r="D1164" s="6"/>
      <c r="E1164" s="6"/>
      <c r="F1164" s="6"/>
      <c r="G1164" s="25"/>
      <c r="H1164" s="26"/>
      <c r="I1164" s="26"/>
      <c r="J1164" s="27"/>
      <c r="K1164" s="28"/>
    </row>
    <row r="1165" spans="2:11" ht="12.75">
      <c r="B1165" s="6"/>
      <c r="C1165" s="6"/>
      <c r="D1165" s="6"/>
      <c r="E1165" s="6"/>
      <c r="F1165" s="6"/>
      <c r="G1165" s="25"/>
      <c r="H1165" s="26"/>
      <c r="I1165" s="26"/>
      <c r="J1165" s="27"/>
      <c r="K1165" s="28"/>
    </row>
    <row r="1166" spans="2:11" ht="12.75">
      <c r="B1166" s="6"/>
      <c r="C1166" s="6"/>
      <c r="D1166" s="6"/>
      <c r="E1166" s="6"/>
      <c r="F1166" s="6"/>
      <c r="G1166" s="25"/>
      <c r="H1166" s="26"/>
      <c r="I1166" s="26"/>
      <c r="J1166" s="27"/>
      <c r="K1166" s="28"/>
    </row>
    <row r="1167" spans="2:11" ht="12.75">
      <c r="B1167" s="6"/>
      <c r="C1167" s="6"/>
      <c r="D1167" s="6"/>
      <c r="E1167" s="6"/>
      <c r="F1167" s="6"/>
      <c r="G1167" s="25"/>
      <c r="H1167" s="26"/>
      <c r="I1167" s="26"/>
      <c r="J1167" s="27"/>
      <c r="K1167" s="28"/>
    </row>
    <row r="1168" spans="2:11" ht="12.75">
      <c r="B1168" s="6"/>
      <c r="C1168" s="6"/>
      <c r="D1168" s="6"/>
      <c r="E1168" s="6"/>
      <c r="F1168" s="6"/>
      <c r="G1168" s="25"/>
      <c r="H1168" s="26"/>
      <c r="I1168" s="26"/>
      <c r="J1168" s="27"/>
      <c r="K1168" s="28"/>
    </row>
    <row r="1169" spans="2:11" ht="12.75">
      <c r="B1169" s="6"/>
      <c r="C1169" s="6"/>
      <c r="D1169" s="6"/>
      <c r="E1169" s="6"/>
      <c r="F1169" s="6"/>
      <c r="G1169" s="25"/>
      <c r="H1169" s="26"/>
      <c r="I1169" s="26"/>
      <c r="J1169" s="27"/>
      <c r="K1169" s="28"/>
    </row>
    <row r="1170" spans="2:11" ht="12.75">
      <c r="B1170" s="6"/>
      <c r="C1170" s="6"/>
      <c r="D1170" s="6"/>
      <c r="E1170" s="6"/>
      <c r="F1170" s="6"/>
      <c r="G1170" s="25"/>
      <c r="H1170" s="26"/>
      <c r="I1170" s="26"/>
      <c r="J1170" s="27"/>
      <c r="K1170" s="28"/>
    </row>
    <row r="1171" spans="2:11" ht="12.75">
      <c r="B1171" s="6"/>
      <c r="C1171" s="6"/>
      <c r="D1171" s="6"/>
      <c r="E1171" s="6"/>
      <c r="F1171" s="6"/>
      <c r="G1171" s="25"/>
      <c r="H1171" s="26"/>
      <c r="I1171" s="26"/>
      <c r="J1171" s="27"/>
      <c r="K1171" s="28"/>
    </row>
    <row r="1172" spans="2:11" ht="12.75">
      <c r="B1172" s="6"/>
      <c r="C1172" s="6"/>
      <c r="D1172" s="6"/>
      <c r="E1172" s="6"/>
      <c r="F1172" s="6"/>
      <c r="G1172" s="25"/>
      <c r="H1172" s="26"/>
      <c r="I1172" s="26"/>
      <c r="J1172" s="27"/>
      <c r="K1172" s="28"/>
    </row>
    <row r="1173" spans="2:11" ht="12.75">
      <c r="B1173" s="6"/>
      <c r="C1173" s="6"/>
      <c r="D1173" s="6"/>
      <c r="E1173" s="6"/>
      <c r="F1173" s="6"/>
      <c r="G1173" s="25"/>
      <c r="H1173" s="26"/>
      <c r="I1173" s="26"/>
      <c r="J1173" s="27"/>
      <c r="K1173" s="28"/>
    </row>
    <row r="1174" spans="2:11" ht="12.75">
      <c r="B1174" s="6"/>
      <c r="C1174" s="6"/>
      <c r="D1174" s="6"/>
      <c r="E1174" s="6"/>
      <c r="F1174" s="6"/>
      <c r="G1174" s="25"/>
      <c r="H1174" s="26"/>
      <c r="I1174" s="26"/>
      <c r="J1174" s="27"/>
      <c r="K1174" s="28"/>
    </row>
    <row r="1175" spans="2:11" ht="12.75">
      <c r="B1175" s="6"/>
      <c r="C1175" s="6"/>
      <c r="D1175" s="6"/>
      <c r="E1175" s="6"/>
      <c r="F1175" s="6"/>
      <c r="G1175" s="25"/>
      <c r="H1175" s="26"/>
      <c r="I1175" s="26"/>
      <c r="J1175" s="27"/>
      <c r="K1175" s="28"/>
    </row>
    <row r="1176" spans="2:11" ht="12.75">
      <c r="B1176" s="6"/>
      <c r="C1176" s="6"/>
      <c r="D1176" s="6"/>
      <c r="E1176" s="6"/>
      <c r="F1176" s="6"/>
      <c r="G1176" s="25"/>
      <c r="H1176" s="26"/>
      <c r="I1176" s="26"/>
      <c r="J1176" s="27"/>
      <c r="K1176" s="28"/>
    </row>
    <row r="1177" spans="2:11" ht="12.75">
      <c r="B1177" s="6"/>
      <c r="C1177" s="6"/>
      <c r="D1177" s="6"/>
      <c r="E1177" s="6"/>
      <c r="F1177" s="6"/>
      <c r="G1177" s="25"/>
      <c r="H1177" s="26"/>
      <c r="I1177" s="26"/>
      <c r="J1177" s="27"/>
      <c r="K1177" s="28"/>
    </row>
    <row r="1178" spans="2:11" ht="12.75">
      <c r="B1178" s="6"/>
      <c r="C1178" s="6"/>
      <c r="D1178" s="6"/>
      <c r="E1178" s="6"/>
      <c r="F1178" s="6"/>
      <c r="G1178" s="25"/>
      <c r="H1178" s="26"/>
      <c r="I1178" s="26"/>
      <c r="J1178" s="27"/>
      <c r="K1178" s="28"/>
    </row>
    <row r="1179" spans="2:11" ht="12.75">
      <c r="B1179" s="6"/>
      <c r="C1179" s="6"/>
      <c r="D1179" s="6"/>
      <c r="E1179" s="6"/>
      <c r="F1179" s="6"/>
      <c r="G1179" s="25"/>
      <c r="H1179" s="26"/>
      <c r="I1179" s="26"/>
      <c r="J1179" s="27"/>
      <c r="K1179" s="28"/>
    </row>
    <row r="1180" spans="2:11" ht="12.75">
      <c r="B1180" s="6"/>
      <c r="C1180" s="6"/>
      <c r="D1180" s="6"/>
      <c r="E1180" s="6"/>
      <c r="F1180" s="6"/>
      <c r="G1180" s="25"/>
      <c r="H1180" s="26"/>
      <c r="I1180" s="26"/>
      <c r="J1180" s="27"/>
      <c r="K1180" s="28"/>
    </row>
    <row r="1181" spans="2:11" ht="12.75">
      <c r="B1181" s="6"/>
      <c r="C1181" s="6"/>
      <c r="D1181" s="6"/>
      <c r="E1181" s="6"/>
      <c r="F1181" s="6"/>
      <c r="G1181" s="25"/>
      <c r="H1181" s="26"/>
      <c r="I1181" s="26"/>
      <c r="J1181" s="27"/>
      <c r="K1181" s="28"/>
    </row>
    <row r="1182" spans="2:11" ht="12.75">
      <c r="B1182" s="6"/>
      <c r="C1182" s="6"/>
      <c r="D1182" s="6"/>
      <c r="E1182" s="6"/>
      <c r="F1182" s="6"/>
      <c r="G1182" s="25"/>
      <c r="H1182" s="26"/>
      <c r="I1182" s="26"/>
      <c r="J1182" s="27"/>
      <c r="K1182" s="28"/>
    </row>
    <row r="1183" spans="2:11" ht="12.75">
      <c r="B1183" s="6"/>
      <c r="C1183" s="6"/>
      <c r="D1183" s="6"/>
      <c r="E1183" s="6"/>
      <c r="F1183" s="6"/>
      <c r="G1183" s="25"/>
      <c r="H1183" s="26"/>
      <c r="I1183" s="26"/>
      <c r="J1183" s="27"/>
      <c r="K1183" s="28"/>
    </row>
    <row r="1184" spans="2:11" ht="12.75">
      <c r="B1184" s="6"/>
      <c r="C1184" s="6"/>
      <c r="D1184" s="6"/>
      <c r="E1184" s="6"/>
      <c r="F1184" s="6"/>
      <c r="G1184" s="25"/>
      <c r="H1184" s="26"/>
      <c r="I1184" s="26"/>
      <c r="J1184" s="27"/>
      <c r="K1184" s="28"/>
    </row>
    <row r="1185" spans="2:11" ht="12.75">
      <c r="B1185" s="6"/>
      <c r="C1185" s="6"/>
      <c r="D1185" s="6"/>
      <c r="E1185" s="6"/>
      <c r="F1185" s="6"/>
      <c r="G1185" s="25"/>
      <c r="H1185" s="26"/>
      <c r="I1185" s="26"/>
      <c r="J1185" s="27"/>
      <c r="K1185" s="28"/>
    </row>
    <row r="1186" spans="2:11" ht="12.75">
      <c r="B1186" s="6"/>
      <c r="C1186" s="6"/>
      <c r="D1186" s="6"/>
      <c r="E1186" s="6"/>
      <c r="F1186" s="6"/>
      <c r="G1186" s="25"/>
      <c r="H1186" s="26"/>
      <c r="I1186" s="26"/>
      <c r="J1186" s="27"/>
      <c r="K1186" s="28"/>
    </row>
    <row r="1187" spans="2:11" ht="12.75">
      <c r="B1187" s="6"/>
      <c r="C1187" s="6"/>
      <c r="D1187" s="6"/>
      <c r="E1187" s="6"/>
      <c r="F1187" s="6"/>
      <c r="G1187" s="25"/>
      <c r="H1187" s="26"/>
      <c r="I1187" s="26"/>
      <c r="J1187" s="27"/>
      <c r="K1187" s="28"/>
    </row>
    <row r="1188" spans="2:11" ht="12.75">
      <c r="B1188" s="6"/>
      <c r="C1188" s="6"/>
      <c r="D1188" s="6"/>
      <c r="E1188" s="6"/>
      <c r="F1188" s="6"/>
      <c r="G1188" s="25"/>
      <c r="H1188" s="26"/>
      <c r="I1188" s="26"/>
      <c r="J1188" s="27"/>
      <c r="K1188" s="28"/>
    </row>
    <row r="1189" spans="2:11" ht="12.75">
      <c r="B1189" s="6"/>
      <c r="C1189" s="6"/>
      <c r="D1189" s="6"/>
      <c r="E1189" s="6"/>
      <c r="F1189" s="6"/>
      <c r="G1189" s="25"/>
      <c r="H1189" s="26"/>
      <c r="I1189" s="26"/>
      <c r="J1189" s="27"/>
      <c r="K1189" s="28"/>
    </row>
    <row r="1190" spans="2:11" ht="12.75">
      <c r="B1190" s="6"/>
      <c r="C1190" s="6"/>
      <c r="D1190" s="6"/>
      <c r="E1190" s="6"/>
      <c r="F1190" s="6"/>
      <c r="G1190" s="25"/>
      <c r="H1190" s="26"/>
      <c r="I1190" s="26"/>
      <c r="J1190" s="27"/>
      <c r="K1190" s="28"/>
    </row>
    <row r="1191" spans="2:11" ht="12.75">
      <c r="B1191" s="6"/>
      <c r="C1191" s="6"/>
      <c r="D1191" s="6"/>
      <c r="E1191" s="6"/>
      <c r="F1191" s="6"/>
      <c r="G1191" s="25"/>
      <c r="H1191" s="26"/>
      <c r="I1191" s="26"/>
      <c r="J1191" s="27"/>
      <c r="K1191" s="28"/>
    </row>
    <row r="1192" spans="2:11" ht="12.75">
      <c r="B1192" s="6"/>
      <c r="C1192" s="6"/>
      <c r="D1192" s="6"/>
      <c r="E1192" s="6"/>
      <c r="F1192" s="6"/>
      <c r="G1192" s="25"/>
      <c r="H1192" s="26"/>
      <c r="I1192" s="26"/>
      <c r="J1192" s="27"/>
      <c r="K1192" s="28"/>
    </row>
    <row r="1193" spans="2:11" ht="12.75">
      <c r="B1193" s="6"/>
      <c r="C1193" s="6"/>
      <c r="D1193" s="6"/>
      <c r="E1193" s="6"/>
      <c r="F1193" s="6"/>
      <c r="G1193" s="25"/>
      <c r="H1193" s="26"/>
      <c r="I1193" s="26"/>
      <c r="J1193" s="27"/>
      <c r="K1193" s="28"/>
    </row>
    <row r="1194" spans="2:11" ht="12.75">
      <c r="B1194" s="6"/>
      <c r="C1194" s="6"/>
      <c r="D1194" s="6"/>
      <c r="E1194" s="6"/>
      <c r="F1194" s="6"/>
      <c r="G1194" s="25"/>
      <c r="H1194" s="26"/>
      <c r="I1194" s="26"/>
      <c r="J1194" s="27"/>
      <c r="K1194" s="28"/>
    </row>
    <row r="1195" spans="2:11" ht="12.75">
      <c r="B1195" s="6"/>
      <c r="C1195" s="6"/>
      <c r="D1195" s="6"/>
      <c r="E1195" s="6"/>
      <c r="F1195" s="6"/>
      <c r="G1195" s="25"/>
      <c r="H1195" s="26"/>
      <c r="I1195" s="26"/>
      <c r="J1195" s="27"/>
      <c r="K1195" s="28"/>
    </row>
    <row r="1196" spans="2:11" ht="12.75">
      <c r="B1196" s="6"/>
      <c r="C1196" s="6"/>
      <c r="D1196" s="6"/>
      <c r="E1196" s="6"/>
      <c r="F1196" s="6"/>
      <c r="G1196" s="25"/>
      <c r="H1196" s="26"/>
      <c r="I1196" s="26"/>
      <c r="J1196" s="27"/>
      <c r="K1196" s="28"/>
    </row>
    <row r="1197" spans="2:11" ht="12.75">
      <c r="B1197" s="6"/>
      <c r="C1197" s="6"/>
      <c r="D1197" s="6"/>
      <c r="E1197" s="6"/>
      <c r="F1197" s="6"/>
      <c r="G1197" s="25"/>
      <c r="H1197" s="26"/>
      <c r="I1197" s="26"/>
      <c r="J1197" s="27"/>
      <c r="K1197" s="28"/>
    </row>
    <row r="1198" spans="2:11" ht="12.75">
      <c r="B1198" s="6"/>
      <c r="C1198" s="6"/>
      <c r="D1198" s="6"/>
      <c r="E1198" s="6"/>
      <c r="F1198" s="6"/>
      <c r="G1198" s="25"/>
      <c r="H1198" s="26"/>
      <c r="I1198" s="26"/>
      <c r="J1198" s="27"/>
      <c r="K1198" s="28"/>
    </row>
    <row r="1199" spans="2:11" ht="12.75">
      <c r="B1199" s="6"/>
      <c r="C1199" s="6"/>
      <c r="D1199" s="6"/>
      <c r="E1199" s="6"/>
      <c r="F1199" s="6"/>
      <c r="G1199" s="25"/>
      <c r="H1199" s="26"/>
      <c r="I1199" s="26"/>
      <c r="J1199" s="27"/>
      <c r="K1199" s="28"/>
    </row>
    <row r="1200" spans="2:11" ht="12.75">
      <c r="B1200" s="6"/>
      <c r="C1200" s="6"/>
      <c r="D1200" s="6"/>
      <c r="E1200" s="6"/>
      <c r="F1200" s="6"/>
      <c r="G1200" s="25"/>
      <c r="H1200" s="26"/>
      <c r="I1200" s="26"/>
      <c r="J1200" s="27"/>
      <c r="K1200" s="28"/>
    </row>
    <row r="1201" spans="2:11" ht="12.75">
      <c r="B1201" s="6"/>
      <c r="C1201" s="6"/>
      <c r="D1201" s="6"/>
      <c r="E1201" s="6"/>
      <c r="F1201" s="6"/>
      <c r="G1201" s="25"/>
      <c r="H1201" s="26"/>
      <c r="I1201" s="26"/>
      <c r="J1201" s="27"/>
      <c r="K1201" s="28"/>
    </row>
    <row r="1202" spans="2:11" ht="12.75">
      <c r="B1202" s="6"/>
      <c r="C1202" s="6"/>
      <c r="D1202" s="6"/>
      <c r="E1202" s="6"/>
      <c r="F1202" s="6"/>
      <c r="G1202" s="25"/>
      <c r="H1202" s="26"/>
      <c r="I1202" s="26"/>
      <c r="J1202" s="27"/>
      <c r="K1202" s="28"/>
    </row>
    <row r="1203" spans="2:11" ht="12.75">
      <c r="B1203" s="6"/>
      <c r="C1203" s="6"/>
      <c r="D1203" s="6"/>
      <c r="E1203" s="6"/>
      <c r="F1203" s="6"/>
      <c r="G1203" s="25"/>
      <c r="H1203" s="26"/>
      <c r="I1203" s="26"/>
      <c r="J1203" s="27"/>
      <c r="K1203" s="28"/>
    </row>
    <row r="1204" spans="2:11" ht="12.75">
      <c r="B1204" s="6"/>
      <c r="C1204" s="6"/>
      <c r="D1204" s="6"/>
      <c r="E1204" s="6"/>
      <c r="F1204" s="6"/>
      <c r="G1204" s="25"/>
      <c r="H1204" s="26"/>
      <c r="I1204" s="26"/>
      <c r="J1204" s="27"/>
      <c r="K1204" s="28"/>
    </row>
    <row r="1205" spans="2:11" ht="12.75">
      <c r="B1205" s="6"/>
      <c r="C1205" s="6"/>
      <c r="D1205" s="6"/>
      <c r="E1205" s="6"/>
      <c r="F1205" s="6"/>
      <c r="G1205" s="25"/>
      <c r="H1205" s="26"/>
      <c r="I1205" s="26"/>
      <c r="J1205" s="27"/>
      <c r="K1205" s="28"/>
    </row>
    <row r="1206" spans="2:11" ht="12.75">
      <c r="B1206" s="6"/>
      <c r="C1206" s="6"/>
      <c r="D1206" s="6"/>
      <c r="E1206" s="6"/>
      <c r="F1206" s="6"/>
      <c r="G1206" s="25"/>
      <c r="H1206" s="26"/>
      <c r="I1206" s="26"/>
      <c r="J1206" s="27"/>
      <c r="K1206" s="28"/>
    </row>
    <row r="1207" spans="2:11" ht="12.75">
      <c r="B1207" s="6"/>
      <c r="C1207" s="6"/>
      <c r="D1207" s="6"/>
      <c r="E1207" s="6"/>
      <c r="F1207" s="6"/>
      <c r="G1207" s="25"/>
      <c r="H1207" s="26"/>
      <c r="I1207" s="26"/>
      <c r="J1207" s="27"/>
      <c r="K1207" s="28"/>
    </row>
    <row r="1208" spans="2:11" ht="12.75">
      <c r="B1208" s="6"/>
      <c r="C1208" s="6"/>
      <c r="D1208" s="6"/>
      <c r="E1208" s="6"/>
      <c r="F1208" s="6"/>
      <c r="G1208" s="25"/>
      <c r="H1208" s="26"/>
      <c r="I1208" s="26"/>
      <c r="J1208" s="27"/>
      <c r="K1208" s="28"/>
    </row>
    <row r="1209" spans="2:11" ht="12.75">
      <c r="B1209" s="6"/>
      <c r="C1209" s="6"/>
      <c r="D1209" s="6"/>
      <c r="E1209" s="6"/>
      <c r="F1209" s="6"/>
      <c r="G1209" s="25"/>
      <c r="H1209" s="26"/>
      <c r="I1209" s="26"/>
      <c r="J1209" s="27"/>
      <c r="K1209" s="28"/>
    </row>
    <row r="1210" spans="2:11" ht="12.75">
      <c r="B1210" s="6"/>
      <c r="C1210" s="6"/>
      <c r="D1210" s="6"/>
      <c r="E1210" s="6"/>
      <c r="F1210" s="6"/>
      <c r="G1210" s="25"/>
      <c r="H1210" s="26"/>
      <c r="I1210" s="26"/>
      <c r="J1210" s="27"/>
      <c r="K1210" s="28"/>
    </row>
    <row r="1211" spans="2:11" ht="12.75">
      <c r="B1211" s="6"/>
      <c r="C1211" s="6"/>
      <c r="D1211" s="6"/>
      <c r="E1211" s="6"/>
      <c r="F1211" s="6"/>
      <c r="G1211" s="25"/>
      <c r="H1211" s="26"/>
      <c r="I1211" s="26"/>
      <c r="J1211" s="27"/>
      <c r="K1211" s="28"/>
    </row>
    <row r="1212" spans="2:11" ht="12.75">
      <c r="B1212" s="6"/>
      <c r="C1212" s="6"/>
      <c r="D1212" s="6"/>
      <c r="E1212" s="6"/>
      <c r="F1212" s="6"/>
      <c r="G1212" s="25"/>
      <c r="H1212" s="26"/>
      <c r="I1212" s="26"/>
      <c r="J1212" s="27"/>
      <c r="K1212" s="28"/>
    </row>
    <row r="1213" spans="2:11" ht="12.75">
      <c r="B1213" s="6"/>
      <c r="C1213" s="6"/>
      <c r="D1213" s="6"/>
      <c r="E1213" s="6"/>
      <c r="F1213" s="6"/>
      <c r="G1213" s="25"/>
      <c r="H1213" s="26"/>
      <c r="I1213" s="26"/>
      <c r="J1213" s="27"/>
      <c r="K1213" s="28"/>
    </row>
    <row r="1214" spans="2:11" ht="12.75">
      <c r="B1214" s="6"/>
      <c r="C1214" s="6"/>
      <c r="D1214" s="6"/>
      <c r="E1214" s="6"/>
      <c r="F1214" s="6"/>
      <c r="G1214" s="25"/>
      <c r="H1214" s="26"/>
      <c r="I1214" s="26"/>
      <c r="J1214" s="27"/>
      <c r="K1214" s="28"/>
    </row>
    <row r="1215" spans="2:11" ht="12.75">
      <c r="B1215" s="6"/>
      <c r="C1215" s="6"/>
      <c r="D1215" s="6"/>
      <c r="E1215" s="6"/>
      <c r="F1215" s="6"/>
      <c r="G1215" s="25"/>
      <c r="H1215" s="26"/>
      <c r="I1215" s="26"/>
      <c r="J1215" s="27"/>
      <c r="K1215" s="28"/>
    </row>
    <row r="1216" spans="2:11" ht="12.75">
      <c r="B1216" s="6"/>
      <c r="C1216" s="6"/>
      <c r="D1216" s="6"/>
      <c r="E1216" s="6"/>
      <c r="F1216" s="6"/>
      <c r="G1216" s="25"/>
      <c r="H1216" s="26"/>
      <c r="I1216" s="26"/>
      <c r="J1216" s="27"/>
      <c r="K1216" s="28"/>
    </row>
    <row r="1217" spans="2:11" ht="12.75">
      <c r="B1217" s="6"/>
      <c r="C1217" s="6"/>
      <c r="D1217" s="6"/>
      <c r="E1217" s="6"/>
      <c r="F1217" s="6"/>
      <c r="G1217" s="25"/>
      <c r="H1217" s="26"/>
      <c r="I1217" s="26"/>
      <c r="J1217" s="27"/>
      <c r="K1217" s="28"/>
    </row>
    <row r="1218" spans="2:11" ht="12.75">
      <c r="B1218" s="6"/>
      <c r="C1218" s="6"/>
      <c r="D1218" s="6"/>
      <c r="E1218" s="6"/>
      <c r="F1218" s="6"/>
      <c r="G1218" s="25"/>
      <c r="H1218" s="26"/>
      <c r="I1218" s="26"/>
      <c r="J1218" s="27"/>
      <c r="K1218" s="28"/>
    </row>
    <row r="1219" spans="2:11" ht="12.75">
      <c r="B1219" s="6"/>
      <c r="C1219" s="6"/>
      <c r="D1219" s="6"/>
      <c r="E1219" s="6"/>
      <c r="F1219" s="6"/>
      <c r="G1219" s="25"/>
      <c r="H1219" s="26"/>
      <c r="I1219" s="26"/>
      <c r="J1219" s="27"/>
      <c r="K1219" s="28"/>
    </row>
    <row r="1220" spans="2:11" ht="12.75">
      <c r="B1220" s="6"/>
      <c r="C1220" s="6"/>
      <c r="D1220" s="6"/>
      <c r="E1220" s="6"/>
      <c r="F1220" s="6"/>
      <c r="G1220" s="25"/>
      <c r="H1220" s="26"/>
      <c r="I1220" s="26"/>
      <c r="J1220" s="27"/>
      <c r="K1220" s="28"/>
    </row>
    <row r="1221" spans="2:11" ht="12.75">
      <c r="B1221" s="6"/>
      <c r="C1221" s="6"/>
      <c r="D1221" s="6"/>
      <c r="E1221" s="6"/>
      <c r="F1221" s="6"/>
      <c r="G1221" s="25"/>
      <c r="H1221" s="26"/>
      <c r="I1221" s="26"/>
      <c r="J1221" s="27"/>
      <c r="K1221" s="28"/>
    </row>
    <row r="1222" spans="2:11" ht="12.75">
      <c r="B1222" s="6"/>
      <c r="C1222" s="6"/>
      <c r="D1222" s="6"/>
      <c r="E1222" s="6"/>
      <c r="F1222" s="6"/>
      <c r="G1222" s="25"/>
      <c r="H1222" s="26"/>
      <c r="I1222" s="26"/>
      <c r="J1222" s="27"/>
      <c r="K1222" s="28"/>
    </row>
    <row r="1223" spans="2:11" ht="12.75">
      <c r="B1223" s="6"/>
      <c r="C1223" s="6"/>
      <c r="D1223" s="6"/>
      <c r="E1223" s="6"/>
      <c r="F1223" s="6"/>
      <c r="G1223" s="25"/>
      <c r="H1223" s="26"/>
      <c r="I1223" s="26"/>
      <c r="J1223" s="27"/>
      <c r="K1223" s="28"/>
    </row>
    <row r="1224" spans="2:11" ht="12.75">
      <c r="B1224" s="6"/>
      <c r="C1224" s="6"/>
      <c r="D1224" s="6"/>
      <c r="E1224" s="6"/>
      <c r="F1224" s="6"/>
      <c r="G1224" s="25"/>
      <c r="H1224" s="26"/>
      <c r="I1224" s="26"/>
      <c r="J1224" s="27"/>
      <c r="K1224" s="28"/>
    </row>
    <row r="1225" spans="2:11" ht="12.75">
      <c r="B1225" s="6"/>
      <c r="C1225" s="6"/>
      <c r="D1225" s="6"/>
      <c r="E1225" s="6"/>
      <c r="F1225" s="6"/>
      <c r="G1225" s="25"/>
      <c r="H1225" s="26"/>
      <c r="I1225" s="26"/>
      <c r="J1225" s="27"/>
      <c r="K1225" s="28"/>
    </row>
    <row r="1226" spans="2:11" ht="12.75">
      <c r="B1226" s="6"/>
      <c r="C1226" s="6"/>
      <c r="D1226" s="6"/>
      <c r="E1226" s="6"/>
      <c r="F1226" s="6"/>
      <c r="G1226" s="25"/>
      <c r="H1226" s="26"/>
      <c r="I1226" s="26"/>
      <c r="J1226" s="27"/>
      <c r="K1226" s="28"/>
    </row>
    <row r="1227" spans="2:11" ht="12.75">
      <c r="B1227" s="6"/>
      <c r="C1227" s="6"/>
      <c r="D1227" s="6"/>
      <c r="E1227" s="6"/>
      <c r="F1227" s="6"/>
      <c r="G1227" s="25"/>
      <c r="H1227" s="26"/>
      <c r="I1227" s="26"/>
      <c r="J1227" s="27"/>
      <c r="K1227" s="28"/>
    </row>
    <row r="1228" spans="2:11" ht="12.75">
      <c r="B1228" s="6"/>
      <c r="C1228" s="6"/>
      <c r="D1228" s="6"/>
      <c r="E1228" s="6"/>
      <c r="F1228" s="6"/>
      <c r="G1228" s="25"/>
      <c r="H1228" s="26"/>
      <c r="I1228" s="26"/>
      <c r="J1228" s="27"/>
      <c r="K1228" s="28"/>
    </row>
    <row r="1229" spans="2:11" ht="12.75">
      <c r="B1229" s="6"/>
      <c r="C1229" s="6"/>
      <c r="D1229" s="6"/>
      <c r="E1229" s="6"/>
      <c r="F1229" s="6"/>
      <c r="G1229" s="25"/>
      <c r="H1229" s="26"/>
      <c r="I1229" s="26"/>
      <c r="J1229" s="27"/>
      <c r="K1229" s="28"/>
    </row>
    <row r="1230" spans="2:11" ht="12.75">
      <c r="B1230" s="6"/>
      <c r="C1230" s="6"/>
      <c r="D1230" s="6"/>
      <c r="E1230" s="6"/>
      <c r="F1230" s="6"/>
      <c r="G1230" s="25"/>
      <c r="H1230" s="26"/>
      <c r="I1230" s="26"/>
      <c r="J1230" s="27"/>
      <c r="K1230" s="28"/>
    </row>
    <row r="1231" spans="2:11" ht="12.75">
      <c r="B1231" s="6"/>
      <c r="C1231" s="6"/>
      <c r="D1231" s="6"/>
      <c r="E1231" s="6"/>
      <c r="F1231" s="6"/>
      <c r="G1231" s="25"/>
      <c r="H1231" s="26"/>
      <c r="I1231" s="26"/>
      <c r="J1231" s="27"/>
      <c r="K1231" s="28"/>
    </row>
    <row r="1232" spans="2:11" ht="12.75">
      <c r="B1232" s="6"/>
      <c r="C1232" s="6"/>
      <c r="D1232" s="6"/>
      <c r="E1232" s="6"/>
      <c r="F1232" s="6"/>
      <c r="G1232" s="25"/>
      <c r="H1232" s="26"/>
      <c r="I1232" s="26"/>
      <c r="J1232" s="27"/>
      <c r="K1232" s="28"/>
    </row>
    <row r="1233" spans="2:11" ht="12.75">
      <c r="B1233" s="6"/>
      <c r="C1233" s="6"/>
      <c r="D1233" s="6"/>
      <c r="E1233" s="6"/>
      <c r="F1233" s="6"/>
      <c r="G1233" s="25"/>
      <c r="H1233" s="26"/>
      <c r="I1233" s="26"/>
      <c r="J1233" s="27"/>
      <c r="K1233" s="28"/>
    </row>
    <row r="1234" spans="2:11" ht="12.75">
      <c r="B1234" s="6"/>
      <c r="C1234" s="6"/>
      <c r="D1234" s="6"/>
      <c r="E1234" s="6"/>
      <c r="F1234" s="6"/>
      <c r="G1234" s="25"/>
      <c r="H1234" s="26"/>
      <c r="I1234" s="26"/>
      <c r="J1234" s="27"/>
      <c r="K1234" s="28"/>
    </row>
    <row r="1235" spans="2:11" ht="12.75">
      <c r="B1235" s="6"/>
      <c r="C1235" s="6"/>
      <c r="D1235" s="6"/>
      <c r="E1235" s="6"/>
      <c r="F1235" s="6"/>
      <c r="G1235" s="25"/>
      <c r="H1235" s="26"/>
      <c r="I1235" s="26"/>
      <c r="J1235" s="27"/>
      <c r="K1235" s="28"/>
    </row>
    <row r="1236" spans="2:11" ht="12.75">
      <c r="B1236" s="6"/>
      <c r="C1236" s="6"/>
      <c r="D1236" s="6"/>
      <c r="E1236" s="6"/>
      <c r="F1236" s="6"/>
      <c r="G1236" s="25"/>
      <c r="H1236" s="26"/>
      <c r="I1236" s="26"/>
      <c r="J1236" s="27"/>
      <c r="K1236" s="28"/>
    </row>
    <row r="1237" spans="2:11" ht="12.75">
      <c r="B1237" s="6"/>
      <c r="C1237" s="6"/>
      <c r="D1237" s="6"/>
      <c r="E1237" s="6"/>
      <c r="F1237" s="6"/>
      <c r="G1237" s="25"/>
      <c r="H1237" s="26"/>
      <c r="I1237" s="26"/>
      <c r="J1237" s="27"/>
      <c r="K1237" s="28"/>
    </row>
    <row r="1238" spans="2:11" ht="12.75">
      <c r="B1238" s="6"/>
      <c r="C1238" s="6"/>
      <c r="D1238" s="6"/>
      <c r="E1238" s="6"/>
      <c r="F1238" s="6"/>
      <c r="G1238" s="25"/>
      <c r="H1238" s="26"/>
      <c r="I1238" s="26"/>
      <c r="J1238" s="27"/>
      <c r="K1238" s="28"/>
    </row>
    <row r="1239" spans="2:11" ht="12.75">
      <c r="B1239" s="6"/>
      <c r="C1239" s="6"/>
      <c r="D1239" s="6"/>
      <c r="E1239" s="6"/>
      <c r="F1239" s="6"/>
      <c r="G1239" s="25"/>
      <c r="H1239" s="26"/>
      <c r="I1239" s="26"/>
      <c r="J1239" s="27"/>
      <c r="K1239" s="28"/>
    </row>
    <row r="1240" spans="2:11" ht="12.75">
      <c r="B1240" s="6"/>
      <c r="C1240" s="6"/>
      <c r="D1240" s="6"/>
      <c r="E1240" s="6"/>
      <c r="F1240" s="6"/>
      <c r="G1240" s="25"/>
      <c r="H1240" s="26"/>
      <c r="I1240" s="26"/>
      <c r="J1240" s="27"/>
      <c r="K1240" s="28"/>
    </row>
    <row r="1241" spans="2:11" ht="12.75">
      <c r="B1241" s="6"/>
      <c r="C1241" s="6"/>
      <c r="D1241" s="6"/>
      <c r="E1241" s="6"/>
      <c r="F1241" s="6"/>
      <c r="G1241" s="25"/>
      <c r="H1241" s="26"/>
      <c r="I1241" s="26"/>
      <c r="J1241" s="27"/>
      <c r="K1241" s="28"/>
    </row>
    <row r="1242" spans="2:11" ht="12.75">
      <c r="B1242" s="6"/>
      <c r="C1242" s="6"/>
      <c r="D1242" s="6"/>
      <c r="E1242" s="6"/>
      <c r="F1242" s="6"/>
      <c r="G1242" s="25"/>
      <c r="H1242" s="26"/>
      <c r="I1242" s="26"/>
      <c r="J1242" s="27"/>
      <c r="K1242" s="28"/>
    </row>
    <row r="1243" spans="2:11" ht="12.75">
      <c r="B1243" s="6"/>
      <c r="C1243" s="6"/>
      <c r="D1243" s="6"/>
      <c r="E1243" s="6"/>
      <c r="F1243" s="6"/>
      <c r="G1243" s="25"/>
      <c r="H1243" s="26"/>
      <c r="I1243" s="26"/>
      <c r="J1243" s="27"/>
      <c r="K1243" s="28"/>
    </row>
    <row r="1244" spans="2:11" ht="12.75">
      <c r="B1244" s="6"/>
      <c r="C1244" s="6"/>
      <c r="D1244" s="6"/>
      <c r="E1244" s="6"/>
      <c r="F1244" s="6"/>
      <c r="G1244" s="25"/>
      <c r="H1244" s="26"/>
      <c r="I1244" s="26"/>
      <c r="J1244" s="27"/>
      <c r="K1244" s="28"/>
    </row>
    <row r="1245" spans="2:11" ht="12.75">
      <c r="B1245" s="6"/>
      <c r="C1245" s="6"/>
      <c r="D1245" s="6"/>
      <c r="E1245" s="6"/>
      <c r="F1245" s="6"/>
      <c r="G1245" s="25"/>
      <c r="H1245" s="26"/>
      <c r="I1245" s="26"/>
      <c r="J1245" s="27"/>
      <c r="K1245" s="28"/>
    </row>
    <row r="1246" spans="2:11" ht="12.75">
      <c r="B1246" s="6"/>
      <c r="C1246" s="6"/>
      <c r="D1246" s="6"/>
      <c r="E1246" s="6"/>
      <c r="F1246" s="6"/>
      <c r="G1246" s="25"/>
      <c r="H1246" s="26"/>
      <c r="I1246" s="26"/>
      <c r="J1246" s="27"/>
      <c r="K1246" s="28"/>
    </row>
    <row r="1247" spans="2:11" ht="12.75">
      <c r="B1247" s="6"/>
      <c r="C1247" s="6"/>
      <c r="D1247" s="6"/>
      <c r="E1247" s="6"/>
      <c r="F1247" s="6"/>
      <c r="G1247" s="25"/>
      <c r="H1247" s="26"/>
      <c r="I1247" s="26"/>
      <c r="J1247" s="27"/>
      <c r="K1247" s="28"/>
    </row>
    <row r="1248" spans="2:11" ht="12.75">
      <c r="B1248" s="6"/>
      <c r="C1248" s="6"/>
      <c r="D1248" s="6"/>
      <c r="E1248" s="6"/>
      <c r="F1248" s="6"/>
      <c r="G1248" s="25"/>
      <c r="H1248" s="26"/>
      <c r="I1248" s="26"/>
      <c r="J1248" s="27"/>
      <c r="K1248" s="28"/>
    </row>
    <row r="1249" spans="2:11" ht="12.75">
      <c r="B1249" s="6"/>
      <c r="C1249" s="6"/>
      <c r="D1249" s="6"/>
      <c r="E1249" s="6"/>
      <c r="F1249" s="6"/>
      <c r="G1249" s="25"/>
      <c r="H1249" s="26"/>
      <c r="I1249" s="26"/>
      <c r="J1249" s="27"/>
      <c r="K1249" s="28"/>
    </row>
    <row r="1250" spans="2:11" ht="12.75">
      <c r="B1250" s="6"/>
      <c r="C1250" s="6"/>
      <c r="D1250" s="6"/>
      <c r="E1250" s="6"/>
      <c r="F1250" s="6"/>
      <c r="G1250" s="25"/>
      <c r="H1250" s="26"/>
      <c r="I1250" s="26"/>
      <c r="J1250" s="27"/>
      <c r="K1250" s="28"/>
    </row>
    <row r="1251" spans="2:11" ht="12.75">
      <c r="B1251" s="6"/>
      <c r="C1251" s="6"/>
      <c r="D1251" s="6"/>
      <c r="E1251" s="6"/>
      <c r="F1251" s="6"/>
      <c r="G1251" s="25"/>
      <c r="H1251" s="26"/>
      <c r="I1251" s="26"/>
      <c r="J1251" s="27"/>
      <c r="K1251" s="28"/>
    </row>
    <row r="1252" spans="2:11" ht="12.75">
      <c r="B1252" s="6"/>
      <c r="C1252" s="6"/>
      <c r="D1252" s="6"/>
      <c r="E1252" s="6"/>
      <c r="F1252" s="6"/>
      <c r="G1252" s="25"/>
      <c r="H1252" s="26"/>
      <c r="I1252" s="26"/>
      <c r="J1252" s="27"/>
      <c r="K1252" s="28"/>
    </row>
    <row r="1253" spans="2:11" ht="12.75">
      <c r="B1253" s="6"/>
      <c r="C1253" s="6"/>
      <c r="D1253" s="6"/>
      <c r="E1253" s="6"/>
      <c r="F1253" s="6"/>
      <c r="G1253" s="25"/>
      <c r="H1253" s="26"/>
      <c r="I1253" s="26"/>
      <c r="J1253" s="27"/>
      <c r="K1253" s="28"/>
    </row>
    <row r="1254" spans="2:11" ht="12.75">
      <c r="B1254" s="6"/>
      <c r="C1254" s="6"/>
      <c r="D1254" s="6"/>
      <c r="E1254" s="6"/>
      <c r="F1254" s="6"/>
      <c r="G1254" s="25"/>
      <c r="H1254" s="26"/>
      <c r="I1254" s="26"/>
      <c r="J1254" s="27"/>
      <c r="K1254" s="28"/>
    </row>
    <row r="1255" spans="2:11" ht="12.75">
      <c r="B1255" s="6"/>
      <c r="C1255" s="6"/>
      <c r="D1255" s="6"/>
      <c r="E1255" s="6"/>
      <c r="F1255" s="6"/>
      <c r="G1255" s="25"/>
      <c r="H1255" s="26"/>
      <c r="I1255" s="26"/>
      <c r="J1255" s="27"/>
      <c r="K1255" s="28"/>
    </row>
    <row r="1256" spans="2:11" ht="12.75">
      <c r="B1256" s="6"/>
      <c r="C1256" s="6"/>
      <c r="D1256" s="6"/>
      <c r="E1256" s="6"/>
      <c r="F1256" s="6"/>
      <c r="G1256" s="25"/>
      <c r="H1256" s="26"/>
      <c r="I1256" s="26"/>
      <c r="J1256" s="27"/>
      <c r="K1256" s="28"/>
    </row>
    <row r="1257" spans="2:11" ht="12.75">
      <c r="B1257" s="6"/>
      <c r="C1257" s="6"/>
      <c r="D1257" s="6"/>
      <c r="E1257" s="6"/>
      <c r="F1257" s="6"/>
      <c r="G1257" s="25"/>
      <c r="H1257" s="26"/>
      <c r="I1257" s="26"/>
      <c r="J1257" s="27"/>
      <c r="K1257" s="28"/>
    </row>
    <row r="1258" spans="2:11" ht="12.75">
      <c r="B1258" s="6"/>
      <c r="C1258" s="6"/>
      <c r="D1258" s="6"/>
      <c r="E1258" s="6"/>
      <c r="F1258" s="6"/>
      <c r="G1258" s="25"/>
      <c r="H1258" s="26"/>
      <c r="I1258" s="26"/>
      <c r="J1258" s="27"/>
      <c r="K1258" s="28"/>
    </row>
    <row r="1259" spans="2:11" ht="12.75">
      <c r="B1259" s="6"/>
      <c r="C1259" s="6"/>
      <c r="D1259" s="6"/>
      <c r="E1259" s="6"/>
      <c r="F1259" s="6"/>
      <c r="G1259" s="25"/>
      <c r="H1259" s="26"/>
      <c r="I1259" s="26"/>
      <c r="J1259" s="27"/>
      <c r="K1259" s="28"/>
    </row>
    <row r="1260" spans="2:11" ht="12.75">
      <c r="B1260" s="6"/>
      <c r="C1260" s="6"/>
      <c r="D1260" s="6"/>
      <c r="E1260" s="6"/>
      <c r="F1260" s="6"/>
      <c r="G1260" s="25"/>
      <c r="H1260" s="26"/>
      <c r="I1260" s="26"/>
      <c r="J1260" s="27"/>
      <c r="K1260" s="28"/>
    </row>
    <row r="1261" spans="2:11" ht="12.75">
      <c r="B1261" s="6"/>
      <c r="C1261" s="6"/>
      <c r="D1261" s="6"/>
      <c r="E1261" s="6"/>
      <c r="F1261" s="6"/>
      <c r="G1261" s="25"/>
      <c r="H1261" s="26"/>
      <c r="I1261" s="26"/>
      <c r="J1261" s="27"/>
      <c r="K1261" s="28"/>
    </row>
    <row r="1262" spans="2:11" ht="12.75">
      <c r="B1262" s="6"/>
      <c r="C1262" s="6"/>
      <c r="D1262" s="6"/>
      <c r="E1262" s="6"/>
      <c r="F1262" s="6"/>
      <c r="G1262" s="25"/>
      <c r="H1262" s="26"/>
      <c r="I1262" s="26"/>
      <c r="J1262" s="27"/>
      <c r="K1262" s="28"/>
    </row>
    <row r="1263" spans="2:11" ht="12.75">
      <c r="B1263" s="6"/>
      <c r="C1263" s="6"/>
      <c r="D1263" s="6"/>
      <c r="E1263" s="6"/>
      <c r="F1263" s="6"/>
      <c r="G1263" s="25"/>
      <c r="H1263" s="26"/>
      <c r="I1263" s="26"/>
      <c r="J1263" s="27"/>
      <c r="K1263" s="28"/>
    </row>
    <row r="1264" spans="2:11" ht="12.75">
      <c r="B1264" s="6"/>
      <c r="C1264" s="6"/>
      <c r="D1264" s="6"/>
      <c r="E1264" s="6"/>
      <c r="F1264" s="6"/>
      <c r="G1264" s="25"/>
      <c r="H1264" s="26"/>
      <c r="I1264" s="26"/>
      <c r="J1264" s="27"/>
      <c r="K1264" s="28"/>
    </row>
    <row r="1265" spans="2:11" ht="12.75">
      <c r="B1265" s="6"/>
      <c r="C1265" s="6"/>
      <c r="D1265" s="6"/>
      <c r="E1265" s="6"/>
      <c r="F1265" s="6"/>
      <c r="G1265" s="25"/>
      <c r="H1265" s="26"/>
      <c r="I1265" s="26"/>
      <c r="J1265" s="27"/>
      <c r="K1265" s="28"/>
    </row>
    <row r="1266" spans="2:11" ht="12.75">
      <c r="B1266" s="6"/>
      <c r="C1266" s="6"/>
      <c r="D1266" s="6"/>
      <c r="E1266" s="6"/>
      <c r="F1266" s="6"/>
      <c r="G1266" s="25"/>
      <c r="H1266" s="26"/>
      <c r="I1266" s="26"/>
      <c r="J1266" s="27"/>
      <c r="K1266" s="28"/>
    </row>
    <row r="1267" spans="2:11" ht="12.75">
      <c r="B1267" s="6"/>
      <c r="C1267" s="6"/>
      <c r="D1267" s="6"/>
      <c r="E1267" s="6"/>
      <c r="F1267" s="6"/>
      <c r="G1267" s="25"/>
      <c r="H1267" s="26"/>
      <c r="I1267" s="26"/>
      <c r="J1267" s="27"/>
      <c r="K1267" s="28"/>
    </row>
    <row r="1268" spans="2:11" ht="12.75">
      <c r="B1268" s="6"/>
      <c r="C1268" s="6"/>
      <c r="D1268" s="6"/>
      <c r="E1268" s="6"/>
      <c r="F1268" s="6"/>
      <c r="G1268" s="25"/>
      <c r="H1268" s="26"/>
      <c r="I1268" s="26"/>
      <c r="J1268" s="27"/>
      <c r="K1268" s="28"/>
    </row>
    <row r="1269" spans="2:11" ht="12.75">
      <c r="B1269" s="6"/>
      <c r="C1269" s="6"/>
      <c r="D1269" s="6"/>
      <c r="E1269" s="6"/>
      <c r="F1269" s="6"/>
      <c r="G1269" s="25"/>
      <c r="H1269" s="26"/>
      <c r="I1269" s="26"/>
      <c r="J1269" s="27"/>
      <c r="K1269" s="28"/>
    </row>
    <row r="1270" spans="2:11" ht="12.75">
      <c r="B1270" s="6"/>
      <c r="C1270" s="6"/>
      <c r="D1270" s="6"/>
      <c r="E1270" s="6"/>
      <c r="F1270" s="6"/>
      <c r="G1270" s="25"/>
      <c r="H1270" s="26"/>
      <c r="I1270" s="26"/>
      <c r="J1270" s="27"/>
      <c r="K1270" s="28"/>
    </row>
    <row r="1271" spans="2:11" ht="12.75">
      <c r="B1271" s="6"/>
      <c r="C1271" s="6"/>
      <c r="D1271" s="6"/>
      <c r="E1271" s="6"/>
      <c r="F1271" s="6"/>
      <c r="G1271" s="25"/>
      <c r="H1271" s="26"/>
      <c r="I1271" s="26"/>
      <c r="J1271" s="27"/>
      <c r="K1271" s="28"/>
    </row>
    <row r="1272" spans="2:11" ht="12.75">
      <c r="B1272" s="6"/>
      <c r="C1272" s="6"/>
      <c r="D1272" s="6"/>
      <c r="E1272" s="6"/>
      <c r="F1272" s="6"/>
      <c r="G1272" s="25"/>
      <c r="H1272" s="26"/>
      <c r="I1272" s="26"/>
      <c r="J1272" s="27"/>
      <c r="K1272" s="28"/>
    </row>
    <row r="1273" spans="2:11" ht="12.75">
      <c r="B1273" s="6"/>
      <c r="C1273" s="6"/>
      <c r="D1273" s="6"/>
      <c r="E1273" s="6"/>
      <c r="F1273" s="6"/>
      <c r="G1273" s="25"/>
      <c r="H1273" s="26"/>
      <c r="I1273" s="26"/>
      <c r="J1273" s="27"/>
      <c r="K1273" s="28"/>
    </row>
    <row r="1274" spans="2:11" ht="12.75">
      <c r="B1274" s="6"/>
      <c r="C1274" s="6"/>
      <c r="D1274" s="6"/>
      <c r="E1274" s="6"/>
      <c r="F1274" s="6"/>
      <c r="G1274" s="25"/>
      <c r="H1274" s="26"/>
      <c r="I1274" s="26"/>
      <c r="J1274" s="27"/>
      <c r="K1274" s="28"/>
    </row>
    <row r="1275" spans="2:11" ht="12.75">
      <c r="B1275" s="6"/>
      <c r="C1275" s="6"/>
      <c r="D1275" s="6"/>
      <c r="E1275" s="6"/>
      <c r="F1275" s="6"/>
      <c r="G1275" s="25"/>
      <c r="H1275" s="26"/>
      <c r="I1275" s="26"/>
      <c r="J1275" s="27"/>
      <c r="K1275" s="28"/>
    </row>
    <row r="1276" spans="2:11" ht="12.75">
      <c r="B1276" s="6"/>
      <c r="C1276" s="6"/>
      <c r="D1276" s="6"/>
      <c r="E1276" s="6"/>
      <c r="F1276" s="6"/>
      <c r="G1276" s="25"/>
      <c r="H1276" s="26"/>
      <c r="I1276" s="26"/>
      <c r="J1276" s="27"/>
      <c r="K1276" s="28"/>
    </row>
    <row r="1277" spans="2:11" ht="12.75">
      <c r="B1277" s="6"/>
      <c r="C1277" s="6"/>
      <c r="D1277" s="6"/>
      <c r="E1277" s="6"/>
      <c r="F1277" s="6"/>
      <c r="G1277" s="25"/>
      <c r="H1277" s="26"/>
      <c r="I1277" s="26"/>
      <c r="J1277" s="27"/>
      <c r="K1277" s="28"/>
    </row>
    <row r="1278" spans="2:11" ht="12.75">
      <c r="B1278" s="6"/>
      <c r="C1278" s="6"/>
      <c r="D1278" s="6"/>
      <c r="E1278" s="6"/>
      <c r="F1278" s="6"/>
      <c r="G1278" s="25"/>
      <c r="H1278" s="26"/>
      <c r="I1278" s="26"/>
      <c r="J1278" s="27"/>
      <c r="K1278" s="28"/>
    </row>
    <row r="1279" spans="2:11" ht="12.75">
      <c r="B1279" s="6"/>
      <c r="C1279" s="6"/>
      <c r="D1279" s="6"/>
      <c r="E1279" s="6"/>
      <c r="F1279" s="6"/>
      <c r="G1279" s="25"/>
      <c r="H1279" s="26"/>
      <c r="I1279" s="26"/>
      <c r="J1279" s="27"/>
      <c r="K1279" s="28"/>
    </row>
    <row r="1280" spans="2:11" ht="12.75">
      <c r="B1280" s="6"/>
      <c r="C1280" s="6"/>
      <c r="D1280" s="6"/>
      <c r="E1280" s="6"/>
      <c r="F1280" s="6"/>
      <c r="G1280" s="25"/>
      <c r="H1280" s="26"/>
      <c r="I1280" s="26"/>
      <c r="J1280" s="27"/>
      <c r="K1280" s="28"/>
    </row>
    <row r="1281" spans="2:11" ht="12.75">
      <c r="B1281" s="6"/>
      <c r="C1281" s="6"/>
      <c r="D1281" s="6"/>
      <c r="E1281" s="6"/>
      <c r="F1281" s="6"/>
      <c r="G1281" s="25"/>
      <c r="H1281" s="26"/>
      <c r="I1281" s="26"/>
      <c r="J1281" s="27"/>
      <c r="K1281" s="28"/>
    </row>
    <row r="1282" spans="2:11" ht="12.75">
      <c r="B1282" s="6"/>
      <c r="C1282" s="6"/>
      <c r="D1282" s="6"/>
      <c r="E1282" s="6"/>
      <c r="F1282" s="6"/>
      <c r="G1282" s="25"/>
      <c r="H1282" s="26"/>
      <c r="I1282" s="26"/>
      <c r="J1282" s="27"/>
      <c r="K1282" s="28"/>
    </row>
    <row r="1283" spans="2:11" ht="12.75">
      <c r="B1283" s="6"/>
      <c r="C1283" s="6"/>
      <c r="D1283" s="6"/>
      <c r="E1283" s="6"/>
      <c r="F1283" s="6"/>
      <c r="G1283" s="25"/>
      <c r="H1283" s="26"/>
      <c r="I1283" s="26"/>
      <c r="J1283" s="27"/>
      <c r="K1283" s="28"/>
    </row>
    <row r="1284" spans="2:11" ht="12.75">
      <c r="B1284" s="6"/>
      <c r="C1284" s="6"/>
      <c r="D1284" s="6"/>
      <c r="E1284" s="6"/>
      <c r="F1284" s="6"/>
      <c r="G1284" s="25"/>
      <c r="H1284" s="26"/>
      <c r="I1284" s="26"/>
      <c r="J1284" s="27"/>
      <c r="K1284" s="28"/>
    </row>
    <row r="1285" spans="2:11" ht="12.75">
      <c r="B1285" s="6"/>
      <c r="C1285" s="6"/>
      <c r="D1285" s="6"/>
      <c r="E1285" s="6"/>
      <c r="F1285" s="6"/>
      <c r="G1285" s="25"/>
      <c r="H1285" s="26"/>
      <c r="I1285" s="26"/>
      <c r="J1285" s="27"/>
      <c r="K1285" s="28"/>
    </row>
    <row r="1286" spans="2:11" ht="12.75">
      <c r="B1286" s="6"/>
      <c r="C1286" s="6"/>
      <c r="D1286" s="6"/>
      <c r="E1286" s="6"/>
      <c r="F1286" s="6"/>
      <c r="G1286" s="25"/>
      <c r="H1286" s="26"/>
      <c r="I1286" s="26"/>
      <c r="J1286" s="27"/>
      <c r="K1286" s="28"/>
    </row>
    <row r="1287" spans="2:11" ht="12.75">
      <c r="B1287" s="6"/>
      <c r="C1287" s="6"/>
      <c r="D1287" s="6"/>
      <c r="E1287" s="6"/>
      <c r="F1287" s="6"/>
      <c r="G1287" s="25"/>
      <c r="H1287" s="26"/>
      <c r="I1287" s="26"/>
      <c r="J1287" s="27"/>
      <c r="K1287" s="28"/>
    </row>
    <row r="1288" spans="2:11" ht="12.75">
      <c r="B1288" s="6"/>
      <c r="C1288" s="6"/>
      <c r="D1288" s="6"/>
      <c r="E1288" s="6"/>
      <c r="F1288" s="6"/>
      <c r="G1288" s="25"/>
      <c r="H1288" s="26"/>
      <c r="I1288" s="26"/>
      <c r="J1288" s="27"/>
      <c r="K1288" s="28"/>
    </row>
    <row r="1289" spans="2:11" ht="12.75">
      <c r="B1289" s="6"/>
      <c r="C1289" s="6"/>
      <c r="D1289" s="6"/>
      <c r="E1289" s="6"/>
      <c r="F1289" s="6"/>
      <c r="G1289" s="25"/>
      <c r="H1289" s="26"/>
      <c r="I1289" s="26"/>
      <c r="J1289" s="27"/>
      <c r="K1289" s="28"/>
    </row>
    <row r="1290" spans="2:11" ht="12.75">
      <c r="B1290" s="6"/>
      <c r="C1290" s="6"/>
      <c r="D1290" s="6"/>
      <c r="E1290" s="6"/>
      <c r="F1290" s="6"/>
      <c r="G1290" s="25"/>
      <c r="H1290" s="26"/>
      <c r="I1290" s="26"/>
      <c r="J1290" s="27"/>
      <c r="K1290" s="28"/>
    </row>
    <row r="1291" spans="2:11" ht="12.75">
      <c r="B1291" s="6"/>
      <c r="C1291" s="6"/>
      <c r="D1291" s="6"/>
      <c r="E1291" s="6"/>
      <c r="F1291" s="6"/>
      <c r="G1291" s="25"/>
      <c r="H1291" s="26"/>
      <c r="I1291" s="26"/>
      <c r="J1291" s="27"/>
      <c r="K1291" s="28"/>
    </row>
    <row r="1292" spans="2:11" ht="12.75">
      <c r="B1292" s="6"/>
      <c r="C1292" s="6"/>
      <c r="D1292" s="6"/>
      <c r="E1292" s="6"/>
      <c r="F1292" s="6"/>
      <c r="G1292" s="25"/>
      <c r="H1292" s="26"/>
      <c r="I1292" s="26"/>
      <c r="J1292" s="27"/>
      <c r="K1292" s="28"/>
    </row>
    <row r="1293" spans="2:11" ht="12.75">
      <c r="B1293" s="6"/>
      <c r="C1293" s="6"/>
      <c r="D1293" s="6"/>
      <c r="E1293" s="6"/>
      <c r="F1293" s="6"/>
      <c r="G1293" s="25"/>
      <c r="H1293" s="26"/>
      <c r="I1293" s="26"/>
      <c r="J1293" s="27"/>
      <c r="K1293" s="28"/>
    </row>
    <row r="1294" spans="2:11" ht="12.75">
      <c r="B1294" s="6"/>
      <c r="C1294" s="6"/>
      <c r="D1294" s="6"/>
      <c r="E1294" s="6"/>
      <c r="F1294" s="6"/>
      <c r="G1294" s="25"/>
      <c r="H1294" s="26"/>
      <c r="I1294" s="26"/>
      <c r="J1294" s="27"/>
      <c r="K1294" s="28"/>
    </row>
    <row r="1295" spans="2:11" ht="12.75">
      <c r="B1295" s="6"/>
      <c r="C1295" s="6"/>
      <c r="D1295" s="6"/>
      <c r="E1295" s="6"/>
      <c r="F1295" s="6"/>
      <c r="G1295" s="25"/>
      <c r="H1295" s="26"/>
      <c r="I1295" s="26"/>
      <c r="J1295" s="27"/>
      <c r="K1295" s="28"/>
    </row>
    <row r="1296" spans="2:11" ht="12.75">
      <c r="B1296" s="6"/>
      <c r="C1296" s="6"/>
      <c r="D1296" s="6"/>
      <c r="E1296" s="6"/>
      <c r="F1296" s="6"/>
      <c r="G1296" s="25"/>
      <c r="H1296" s="26"/>
      <c r="I1296" s="26"/>
      <c r="J1296" s="27"/>
      <c r="K1296" s="28"/>
    </row>
    <row r="1297" spans="2:11" ht="12.75">
      <c r="B1297" s="6"/>
      <c r="C1297" s="6"/>
      <c r="D1297" s="6"/>
      <c r="E1297" s="6"/>
      <c r="F1297" s="6"/>
      <c r="G1297" s="25"/>
      <c r="H1297" s="26"/>
      <c r="I1297" s="26"/>
      <c r="J1297" s="27"/>
      <c r="K1297" s="28"/>
    </row>
    <row r="1298" spans="2:11" ht="12.75">
      <c r="B1298" s="6"/>
      <c r="C1298" s="6"/>
      <c r="D1298" s="6"/>
      <c r="E1298" s="6"/>
      <c r="F1298" s="6"/>
      <c r="G1298" s="25"/>
      <c r="H1298" s="26"/>
      <c r="I1298" s="26"/>
      <c r="J1298" s="27"/>
      <c r="K1298" s="28"/>
    </row>
    <row r="1299" spans="2:11" ht="12.75">
      <c r="B1299" s="6"/>
      <c r="C1299" s="6"/>
      <c r="D1299" s="6"/>
      <c r="E1299" s="6"/>
      <c r="F1299" s="6"/>
      <c r="G1299" s="25"/>
      <c r="H1299" s="26"/>
      <c r="I1299" s="26"/>
      <c r="J1299" s="27"/>
      <c r="K1299" s="28"/>
    </row>
    <row r="1300" spans="2:11" ht="12.75">
      <c r="B1300" s="6"/>
      <c r="C1300" s="6"/>
      <c r="D1300" s="6"/>
      <c r="E1300" s="6"/>
      <c r="F1300" s="6"/>
      <c r="G1300" s="25"/>
      <c r="H1300" s="26"/>
      <c r="I1300" s="26"/>
      <c r="J1300" s="27"/>
      <c r="K1300" s="28"/>
    </row>
    <row r="1301" spans="2:11" ht="12.75">
      <c r="B1301" s="6"/>
      <c r="C1301" s="6"/>
      <c r="D1301" s="6"/>
      <c r="E1301" s="6"/>
      <c r="F1301" s="6"/>
      <c r="G1301" s="25"/>
      <c r="H1301" s="26"/>
      <c r="I1301" s="26"/>
      <c r="J1301" s="27"/>
      <c r="K1301" s="28"/>
    </row>
    <row r="1302" spans="2:11" ht="12.75">
      <c r="B1302" s="6"/>
      <c r="C1302" s="6"/>
      <c r="D1302" s="6"/>
      <c r="E1302" s="6"/>
      <c r="F1302" s="6"/>
      <c r="G1302" s="25"/>
      <c r="H1302" s="26"/>
      <c r="I1302" s="26"/>
      <c r="J1302" s="27"/>
      <c r="K1302" s="28"/>
    </row>
    <row r="1303" spans="2:11" ht="12.75">
      <c r="B1303" s="6"/>
      <c r="C1303" s="6"/>
      <c r="D1303" s="6"/>
      <c r="E1303" s="6"/>
      <c r="F1303" s="6"/>
      <c r="G1303" s="25"/>
      <c r="H1303" s="26"/>
      <c r="I1303" s="26"/>
      <c r="J1303" s="27"/>
      <c r="K1303" s="28"/>
    </row>
    <row r="1304" spans="2:11" ht="12.75">
      <c r="B1304" s="6"/>
      <c r="C1304" s="6"/>
      <c r="D1304" s="6"/>
      <c r="E1304" s="6"/>
      <c r="F1304" s="6"/>
      <c r="G1304" s="25"/>
      <c r="H1304" s="26"/>
      <c r="I1304" s="26"/>
      <c r="J1304" s="27"/>
      <c r="K1304" s="28"/>
    </row>
    <row r="1305" spans="2:11" ht="12.75">
      <c r="B1305" s="6"/>
      <c r="C1305" s="6"/>
      <c r="D1305" s="6"/>
      <c r="E1305" s="6"/>
      <c r="F1305" s="6"/>
      <c r="G1305" s="25"/>
      <c r="H1305" s="26"/>
      <c r="I1305" s="26"/>
      <c r="J1305" s="27"/>
      <c r="K1305" s="28"/>
    </row>
    <row r="1306" spans="2:11" ht="12.75">
      <c r="B1306" s="6"/>
      <c r="C1306" s="6"/>
      <c r="D1306" s="6"/>
      <c r="E1306" s="6"/>
      <c r="F1306" s="6"/>
      <c r="G1306" s="25"/>
      <c r="H1306" s="26"/>
      <c r="I1306" s="26"/>
      <c r="J1306" s="27"/>
      <c r="K1306" s="28"/>
    </row>
    <row r="1307" spans="2:11" ht="12.75">
      <c r="B1307" s="6"/>
      <c r="C1307" s="6"/>
      <c r="D1307" s="6"/>
      <c r="E1307" s="6"/>
      <c r="F1307" s="6"/>
      <c r="G1307" s="25"/>
      <c r="H1307" s="26"/>
      <c r="I1307" s="26"/>
      <c r="J1307" s="27"/>
      <c r="K1307" s="28"/>
    </row>
    <row r="1308" spans="2:11" ht="12.75">
      <c r="B1308" s="6"/>
      <c r="C1308" s="6"/>
      <c r="D1308" s="6"/>
      <c r="E1308" s="6"/>
      <c r="F1308" s="6"/>
      <c r="G1308" s="25"/>
      <c r="H1308" s="26"/>
      <c r="I1308" s="26"/>
      <c r="J1308" s="27"/>
      <c r="K1308" s="28"/>
    </row>
    <row r="1309" spans="2:11" ht="12.75">
      <c r="B1309" s="6"/>
      <c r="C1309" s="6"/>
      <c r="D1309" s="6"/>
      <c r="E1309" s="6"/>
      <c r="F1309" s="6"/>
      <c r="G1309" s="25"/>
      <c r="H1309" s="26"/>
      <c r="I1309" s="26"/>
      <c r="J1309" s="27"/>
      <c r="K1309" s="28"/>
    </row>
    <row r="1310" spans="2:11" ht="12.75">
      <c r="B1310" s="6"/>
      <c r="C1310" s="6"/>
      <c r="D1310" s="6"/>
      <c r="E1310" s="6"/>
      <c r="F1310" s="6"/>
      <c r="G1310" s="25"/>
      <c r="H1310" s="26"/>
      <c r="I1310" s="26"/>
      <c r="J1310" s="27"/>
      <c r="K1310" s="28"/>
    </row>
    <row r="1311" spans="2:11" ht="12.75">
      <c r="B1311" s="6"/>
      <c r="C1311" s="6"/>
      <c r="D1311" s="6"/>
      <c r="E1311" s="6"/>
      <c r="F1311" s="6"/>
      <c r="G1311" s="25"/>
      <c r="H1311" s="26"/>
      <c r="I1311" s="26"/>
      <c r="J1311" s="27"/>
      <c r="K1311" s="28"/>
    </row>
    <row r="1312" spans="2:11" ht="12.75">
      <c r="B1312" s="6"/>
      <c r="C1312" s="6"/>
      <c r="D1312" s="6"/>
      <c r="E1312" s="6"/>
      <c r="F1312" s="6"/>
      <c r="G1312" s="25"/>
      <c r="H1312" s="26"/>
      <c r="I1312" s="26"/>
      <c r="J1312" s="27"/>
      <c r="K1312" s="28"/>
    </row>
    <row r="1313" spans="2:11" ht="12.75">
      <c r="B1313" s="6"/>
      <c r="C1313" s="6"/>
      <c r="D1313" s="6"/>
      <c r="E1313" s="6"/>
      <c r="F1313" s="6"/>
      <c r="G1313" s="25"/>
      <c r="H1313" s="26"/>
      <c r="I1313" s="26"/>
      <c r="J1313" s="27"/>
      <c r="K1313" s="28"/>
    </row>
    <row r="1314" spans="2:11" ht="12.75">
      <c r="B1314" s="6"/>
      <c r="C1314" s="6"/>
      <c r="D1314" s="6"/>
      <c r="E1314" s="6"/>
      <c r="F1314" s="6"/>
      <c r="G1314" s="25"/>
      <c r="H1314" s="26"/>
      <c r="I1314" s="26"/>
      <c r="J1314" s="27"/>
      <c r="K1314" s="28"/>
    </row>
    <row r="1315" spans="2:11" ht="12.75">
      <c r="B1315" s="6"/>
      <c r="C1315" s="6"/>
      <c r="D1315" s="6"/>
      <c r="E1315" s="6"/>
      <c r="F1315" s="6"/>
      <c r="G1315" s="25"/>
      <c r="H1315" s="26"/>
      <c r="I1315" s="26"/>
      <c r="J1315" s="27"/>
      <c r="K1315" s="28"/>
    </row>
    <row r="1316" spans="2:11" ht="12.75">
      <c r="B1316" s="6"/>
      <c r="C1316" s="6"/>
      <c r="D1316" s="6"/>
      <c r="E1316" s="6"/>
      <c r="F1316" s="6"/>
      <c r="G1316" s="25"/>
      <c r="H1316" s="26"/>
      <c r="I1316" s="26"/>
      <c r="J1316" s="27"/>
      <c r="K1316" s="28"/>
    </row>
    <row r="1317" spans="2:11" ht="12.75">
      <c r="B1317" s="6"/>
      <c r="C1317" s="6"/>
      <c r="D1317" s="6"/>
      <c r="E1317" s="6"/>
      <c r="F1317" s="6"/>
      <c r="G1317" s="25"/>
      <c r="H1317" s="26"/>
      <c r="I1317" s="26"/>
      <c r="J1317" s="27"/>
      <c r="K1317" s="28"/>
    </row>
    <row r="1318" spans="2:11" ht="12.75">
      <c r="B1318" s="6"/>
      <c r="C1318" s="6"/>
      <c r="D1318" s="6"/>
      <c r="E1318" s="6"/>
      <c r="F1318" s="6"/>
      <c r="G1318" s="25"/>
      <c r="H1318" s="26"/>
      <c r="I1318" s="26"/>
      <c r="J1318" s="27"/>
      <c r="K1318" s="28"/>
    </row>
    <row r="1319" spans="2:11" ht="12.75">
      <c r="B1319" s="6"/>
      <c r="C1319" s="6"/>
      <c r="D1319" s="6"/>
      <c r="E1319" s="6"/>
      <c r="F1319" s="6"/>
      <c r="G1319" s="25"/>
      <c r="H1319" s="26"/>
      <c r="I1319" s="26"/>
      <c r="J1319" s="27"/>
      <c r="K1319" s="28"/>
    </row>
    <row r="1320" spans="2:11" ht="12.75">
      <c r="B1320" s="6"/>
      <c r="C1320" s="6"/>
      <c r="D1320" s="6"/>
      <c r="E1320" s="6"/>
      <c r="F1320" s="6"/>
      <c r="G1320" s="25"/>
      <c r="H1320" s="26"/>
      <c r="I1320" s="26"/>
      <c r="J1320" s="27"/>
      <c r="K1320" s="28"/>
    </row>
    <row r="1321" spans="2:11" ht="12.75">
      <c r="B1321" s="6"/>
      <c r="C1321" s="6"/>
      <c r="D1321" s="6"/>
      <c r="E1321" s="6"/>
      <c r="F1321" s="6"/>
      <c r="G1321" s="25"/>
      <c r="H1321" s="26"/>
      <c r="I1321" s="26"/>
      <c r="J1321" s="27"/>
      <c r="K1321" s="28"/>
    </row>
    <row r="1322" spans="2:11" ht="12.75">
      <c r="B1322" s="6"/>
      <c r="C1322" s="6"/>
      <c r="D1322" s="6"/>
      <c r="E1322" s="6"/>
      <c r="F1322" s="6"/>
      <c r="G1322" s="25"/>
      <c r="H1322" s="26"/>
      <c r="I1322" s="26"/>
      <c r="J1322" s="27"/>
      <c r="K1322" s="28"/>
    </row>
    <row r="1323" spans="2:11" ht="12.75">
      <c r="B1323" s="6"/>
      <c r="C1323" s="6"/>
      <c r="D1323" s="6"/>
      <c r="E1323" s="6"/>
      <c r="F1323" s="6"/>
      <c r="G1323" s="25"/>
      <c r="H1323" s="26"/>
      <c r="I1323" s="26"/>
      <c r="J1323" s="27"/>
      <c r="K1323" s="28"/>
    </row>
    <row r="1324" spans="2:11" ht="12.75">
      <c r="B1324" s="6"/>
      <c r="C1324" s="6"/>
      <c r="D1324" s="6"/>
      <c r="E1324" s="6"/>
      <c r="F1324" s="6"/>
      <c r="G1324" s="25"/>
      <c r="H1324" s="26"/>
      <c r="I1324" s="26"/>
      <c r="J1324" s="27"/>
      <c r="K1324" s="28"/>
    </row>
    <row r="1325" spans="2:11" ht="12.75">
      <c r="B1325" s="6"/>
      <c r="C1325" s="6"/>
      <c r="D1325" s="6"/>
      <c r="E1325" s="6"/>
      <c r="F1325" s="6"/>
      <c r="G1325" s="25"/>
      <c r="H1325" s="26"/>
      <c r="I1325" s="26"/>
      <c r="J1325" s="27"/>
      <c r="K1325" s="28"/>
    </row>
    <row r="1326" spans="2:11" ht="12.75">
      <c r="B1326" s="6"/>
      <c r="C1326" s="6"/>
      <c r="D1326" s="6"/>
      <c r="E1326" s="6"/>
      <c r="F1326" s="6"/>
      <c r="G1326" s="25"/>
      <c r="H1326" s="26"/>
      <c r="I1326" s="26"/>
      <c r="J1326" s="27"/>
      <c r="K1326" s="28"/>
    </row>
    <row r="1327" spans="2:11" ht="12.75">
      <c r="B1327" s="6"/>
      <c r="C1327" s="6"/>
      <c r="D1327" s="6"/>
      <c r="E1327" s="6"/>
      <c r="F1327" s="6"/>
      <c r="G1327" s="25"/>
      <c r="H1327" s="26"/>
      <c r="I1327" s="26"/>
      <c r="J1327" s="27"/>
      <c r="K1327" s="28"/>
    </row>
    <row r="1328" spans="2:11" ht="12.75">
      <c r="B1328" s="6"/>
      <c r="C1328" s="6"/>
      <c r="D1328" s="6"/>
      <c r="E1328" s="6"/>
      <c r="F1328" s="6"/>
      <c r="G1328" s="25"/>
      <c r="H1328" s="26"/>
      <c r="I1328" s="26"/>
      <c r="J1328" s="27"/>
      <c r="K1328" s="28"/>
    </row>
    <row r="1329" spans="2:11" ht="12.75">
      <c r="B1329" s="6"/>
      <c r="C1329" s="6"/>
      <c r="D1329" s="6"/>
      <c r="E1329" s="6"/>
      <c r="F1329" s="6"/>
      <c r="G1329" s="25"/>
      <c r="H1329" s="26"/>
      <c r="I1329" s="26"/>
      <c r="J1329" s="27"/>
      <c r="K1329" s="28"/>
    </row>
    <row r="1330" spans="2:11" ht="12.75">
      <c r="B1330" s="6"/>
      <c r="C1330" s="6"/>
      <c r="D1330" s="6"/>
      <c r="E1330" s="6"/>
      <c r="F1330" s="6"/>
      <c r="G1330" s="25"/>
      <c r="H1330" s="26"/>
      <c r="I1330" s="26"/>
      <c r="J1330" s="27"/>
      <c r="K1330" s="28"/>
    </row>
    <row r="1331" spans="2:11" ht="12.75">
      <c r="B1331" s="6"/>
      <c r="C1331" s="6"/>
      <c r="D1331" s="6"/>
      <c r="E1331" s="6"/>
      <c r="F1331" s="6"/>
      <c r="G1331" s="25"/>
      <c r="H1331" s="26"/>
      <c r="I1331" s="26"/>
      <c r="J1331" s="27"/>
      <c r="K1331" s="28"/>
    </row>
    <row r="1332" spans="2:11" ht="12.75">
      <c r="B1332" s="6"/>
      <c r="C1332" s="6"/>
      <c r="D1332" s="6"/>
      <c r="E1332" s="6"/>
      <c r="F1332" s="6"/>
      <c r="G1332" s="25"/>
      <c r="H1332" s="26"/>
      <c r="I1332" s="26"/>
      <c r="J1332" s="27"/>
      <c r="K1332" s="28"/>
    </row>
    <row r="1333" spans="2:11" ht="12.75">
      <c r="B1333" s="6"/>
      <c r="C1333" s="6"/>
      <c r="D1333" s="6"/>
      <c r="E1333" s="6"/>
      <c r="F1333" s="6"/>
      <c r="G1333" s="25"/>
      <c r="H1333" s="26"/>
      <c r="I1333" s="26"/>
      <c r="J1333" s="27"/>
      <c r="K1333" s="28"/>
    </row>
    <row r="1334" spans="2:11" ht="12.75">
      <c r="B1334" s="6"/>
      <c r="C1334" s="6"/>
      <c r="D1334" s="6"/>
      <c r="E1334" s="6"/>
      <c r="F1334" s="6"/>
      <c r="G1334" s="25"/>
      <c r="H1334" s="26"/>
      <c r="I1334" s="26"/>
      <c r="J1334" s="27"/>
      <c r="K1334" s="28"/>
    </row>
    <row r="1335" spans="2:11" ht="12.75">
      <c r="B1335" s="6"/>
      <c r="C1335" s="6"/>
      <c r="D1335" s="6"/>
      <c r="E1335" s="6"/>
      <c r="F1335" s="6"/>
      <c r="G1335" s="25"/>
      <c r="H1335" s="26"/>
      <c r="I1335" s="26"/>
      <c r="J1335" s="27"/>
      <c r="K1335" s="28"/>
    </row>
    <row r="1336" spans="2:11" ht="12.75">
      <c r="B1336" s="6"/>
      <c r="C1336" s="6"/>
      <c r="D1336" s="6"/>
      <c r="E1336" s="6"/>
      <c r="F1336" s="6"/>
      <c r="G1336" s="25"/>
      <c r="H1336" s="26"/>
      <c r="I1336" s="26"/>
      <c r="J1336" s="27"/>
      <c r="K1336" s="28"/>
    </row>
    <row r="1337" spans="2:11" ht="12.75">
      <c r="B1337" s="6"/>
      <c r="C1337" s="6"/>
      <c r="D1337" s="6"/>
      <c r="E1337" s="6"/>
      <c r="F1337" s="6"/>
      <c r="G1337" s="25"/>
      <c r="H1337" s="26"/>
      <c r="I1337" s="26"/>
      <c r="J1337" s="27"/>
      <c r="K1337" s="28"/>
    </row>
    <row r="1338" spans="2:11" ht="12.75">
      <c r="B1338" s="6"/>
      <c r="C1338" s="6"/>
      <c r="D1338" s="6"/>
      <c r="E1338" s="6"/>
      <c r="F1338" s="6"/>
      <c r="G1338" s="25"/>
      <c r="H1338" s="26"/>
      <c r="I1338" s="26"/>
      <c r="J1338" s="27"/>
      <c r="K1338" s="28"/>
    </row>
    <row r="1339" spans="2:11" ht="12.75">
      <c r="B1339" s="6"/>
      <c r="C1339" s="6"/>
      <c r="D1339" s="6"/>
      <c r="E1339" s="6"/>
      <c r="F1339" s="6"/>
      <c r="G1339" s="25"/>
      <c r="H1339" s="26"/>
      <c r="I1339" s="26"/>
      <c r="J1339" s="27"/>
      <c r="K1339" s="28"/>
    </row>
    <row r="1340" spans="2:11" ht="12.75">
      <c r="B1340" s="6"/>
      <c r="C1340" s="6"/>
      <c r="D1340" s="6"/>
      <c r="E1340" s="6"/>
      <c r="F1340" s="6"/>
      <c r="G1340" s="25"/>
      <c r="H1340" s="26"/>
      <c r="I1340" s="26"/>
      <c r="J1340" s="27"/>
      <c r="K1340" s="28"/>
    </row>
    <row r="1341" spans="2:11" ht="12.75">
      <c r="B1341" s="6"/>
      <c r="C1341" s="6"/>
      <c r="D1341" s="6"/>
      <c r="E1341" s="6"/>
      <c r="F1341" s="6"/>
      <c r="G1341" s="25"/>
      <c r="H1341" s="26"/>
      <c r="I1341" s="26"/>
      <c r="J1341" s="27"/>
      <c r="K1341" s="28"/>
    </row>
    <row r="1342" spans="2:11" ht="12.75">
      <c r="B1342" s="6"/>
      <c r="C1342" s="6"/>
      <c r="D1342" s="6"/>
      <c r="E1342" s="6"/>
      <c r="F1342" s="6"/>
      <c r="G1342" s="25"/>
      <c r="H1342" s="26"/>
      <c r="I1342" s="26"/>
      <c r="J1342" s="27"/>
      <c r="K1342" s="28"/>
    </row>
    <row r="1343" spans="2:11" ht="12.75">
      <c r="B1343" s="6"/>
      <c r="C1343" s="6"/>
      <c r="D1343" s="6"/>
      <c r="E1343" s="6"/>
      <c r="F1343" s="6"/>
      <c r="G1343" s="25"/>
      <c r="H1343" s="26"/>
      <c r="I1343" s="26"/>
      <c r="J1343" s="27"/>
      <c r="K1343" s="28"/>
    </row>
    <row r="1344" spans="2:11" ht="12.75">
      <c r="B1344" s="6"/>
      <c r="C1344" s="6"/>
      <c r="D1344" s="6"/>
      <c r="E1344" s="6"/>
      <c r="F1344" s="6"/>
      <c r="G1344" s="25"/>
      <c r="H1344" s="26"/>
      <c r="I1344" s="26"/>
      <c r="J1344" s="27"/>
      <c r="K1344" s="28"/>
    </row>
    <row r="1345" spans="2:11" ht="12.75">
      <c r="B1345" s="6"/>
      <c r="C1345" s="6"/>
      <c r="D1345" s="6"/>
      <c r="E1345" s="6"/>
      <c r="F1345" s="6"/>
      <c r="G1345" s="25"/>
      <c r="H1345" s="26"/>
      <c r="I1345" s="26"/>
      <c r="J1345" s="27"/>
      <c r="K1345" s="28"/>
    </row>
    <row r="1346" spans="2:11" ht="12.75">
      <c r="B1346" s="6"/>
      <c r="C1346" s="6"/>
      <c r="D1346" s="6"/>
      <c r="E1346" s="6"/>
      <c r="F1346" s="6"/>
      <c r="G1346" s="25"/>
      <c r="H1346" s="26"/>
      <c r="I1346" s="26"/>
      <c r="J1346" s="27"/>
      <c r="K1346" s="28"/>
    </row>
    <row r="1347" spans="2:11" ht="12.75">
      <c r="B1347" s="6"/>
      <c r="C1347" s="6"/>
      <c r="D1347" s="6"/>
      <c r="E1347" s="6"/>
      <c r="F1347" s="6"/>
      <c r="G1347" s="25"/>
      <c r="H1347" s="26"/>
      <c r="I1347" s="26"/>
      <c r="J1347" s="27"/>
      <c r="K1347" s="28"/>
    </row>
    <row r="1348" spans="2:11" ht="12.75">
      <c r="B1348" s="6"/>
      <c r="C1348" s="6"/>
      <c r="D1348" s="6"/>
      <c r="E1348" s="6"/>
      <c r="F1348" s="6"/>
      <c r="G1348" s="25"/>
      <c r="H1348" s="26"/>
      <c r="I1348" s="26"/>
      <c r="J1348" s="27"/>
      <c r="K1348" s="28"/>
    </row>
    <row r="1349" spans="2:11" ht="12.75">
      <c r="B1349" s="6"/>
      <c r="C1349" s="6"/>
      <c r="D1349" s="6"/>
      <c r="E1349" s="6"/>
      <c r="F1349" s="6"/>
      <c r="G1349" s="25"/>
      <c r="H1349" s="26"/>
      <c r="I1349" s="26"/>
      <c r="J1349" s="27"/>
      <c r="K1349" s="28"/>
    </row>
    <row r="1350" spans="2:11" ht="12.75">
      <c r="B1350" s="6"/>
      <c r="C1350" s="6"/>
      <c r="D1350" s="6"/>
      <c r="E1350" s="6"/>
      <c r="F1350" s="6"/>
      <c r="G1350" s="25"/>
      <c r="H1350" s="26"/>
      <c r="I1350" s="26"/>
      <c r="J1350" s="27"/>
      <c r="K1350" s="28"/>
    </row>
    <row r="1351" spans="2:11" ht="12.75">
      <c r="B1351" s="6"/>
      <c r="C1351" s="6"/>
      <c r="D1351" s="6"/>
      <c r="E1351" s="6"/>
      <c r="F1351" s="6"/>
      <c r="G1351" s="25"/>
      <c r="H1351" s="26"/>
      <c r="I1351" s="26"/>
      <c r="J1351" s="27"/>
      <c r="K1351" s="28"/>
    </row>
    <row r="1352" spans="2:11" ht="12.75">
      <c r="B1352" s="6"/>
      <c r="C1352" s="6"/>
      <c r="D1352" s="6"/>
      <c r="E1352" s="6"/>
      <c r="F1352" s="6"/>
      <c r="G1352" s="25"/>
      <c r="H1352" s="26"/>
      <c r="I1352" s="26"/>
      <c r="J1352" s="27"/>
      <c r="K1352" s="28"/>
    </row>
    <row r="1353" spans="2:11" ht="12.75">
      <c r="B1353" s="6"/>
      <c r="C1353" s="6"/>
      <c r="D1353" s="6"/>
      <c r="E1353" s="6"/>
      <c r="F1353" s="6"/>
      <c r="G1353" s="25"/>
      <c r="H1353" s="26"/>
      <c r="I1353" s="26"/>
      <c r="J1353" s="27"/>
      <c r="K1353" s="28"/>
    </row>
    <row r="1354" spans="2:11" ht="12.75">
      <c r="B1354" s="6"/>
      <c r="C1354" s="6"/>
      <c r="D1354" s="6"/>
      <c r="E1354" s="6"/>
      <c r="F1354" s="6"/>
      <c r="G1354" s="25"/>
      <c r="H1354" s="26"/>
      <c r="I1354" s="26"/>
      <c r="J1354" s="27"/>
      <c r="K1354" s="28"/>
    </row>
    <row r="1355" spans="2:11" ht="12.75">
      <c r="B1355" s="6"/>
      <c r="C1355" s="6"/>
      <c r="D1355" s="6"/>
      <c r="E1355" s="6"/>
      <c r="F1355" s="6"/>
      <c r="G1355" s="25"/>
      <c r="H1355" s="26"/>
      <c r="I1355" s="26"/>
      <c r="J1355" s="27"/>
      <c r="K1355" s="28"/>
    </row>
    <row r="1356" spans="2:11" ht="12.75">
      <c r="B1356" s="6"/>
      <c r="C1356" s="6"/>
      <c r="D1356" s="6"/>
      <c r="E1356" s="6"/>
      <c r="F1356" s="6"/>
      <c r="G1356" s="25"/>
      <c r="H1356" s="26"/>
      <c r="I1356" s="26"/>
      <c r="J1356" s="27"/>
      <c r="K1356" s="28"/>
    </row>
    <row r="1357" spans="2:11" ht="12.75">
      <c r="B1357" s="6"/>
      <c r="C1357" s="6"/>
      <c r="D1357" s="6"/>
      <c r="E1357" s="6"/>
      <c r="F1357" s="6"/>
      <c r="G1357" s="25"/>
      <c r="H1357" s="26"/>
      <c r="I1357" s="26"/>
      <c r="J1357" s="27"/>
      <c r="K1357" s="28"/>
    </row>
    <row r="1358" spans="2:11" ht="12.75">
      <c r="B1358" s="6"/>
      <c r="C1358" s="6"/>
      <c r="D1358" s="6"/>
      <c r="E1358" s="6"/>
      <c r="F1358" s="6"/>
      <c r="G1358" s="25"/>
      <c r="H1358" s="26"/>
      <c r="I1358" s="26"/>
      <c r="J1358" s="27"/>
      <c r="K1358" s="28"/>
    </row>
    <row r="1359" spans="2:11" ht="12.75">
      <c r="B1359" s="6"/>
      <c r="C1359" s="6"/>
      <c r="D1359" s="6"/>
      <c r="E1359" s="6"/>
      <c r="F1359" s="6"/>
      <c r="G1359" s="25"/>
      <c r="H1359" s="26"/>
      <c r="I1359" s="26"/>
      <c r="J1359" s="27"/>
      <c r="K1359" s="28"/>
    </row>
    <row r="1360" spans="2:11" ht="12.75">
      <c r="B1360" s="6"/>
      <c r="C1360" s="6"/>
      <c r="D1360" s="6"/>
      <c r="E1360" s="6"/>
      <c r="F1360" s="6"/>
      <c r="G1360" s="25"/>
      <c r="H1360" s="26"/>
      <c r="I1360" s="26"/>
      <c r="J1360" s="27"/>
      <c r="K1360" s="28"/>
    </row>
    <row r="1361" spans="2:11" ht="12.75">
      <c r="B1361" s="6"/>
      <c r="C1361" s="6"/>
      <c r="D1361" s="6"/>
      <c r="E1361" s="6"/>
      <c r="F1361" s="6"/>
      <c r="G1361" s="25"/>
      <c r="H1361" s="26"/>
      <c r="I1361" s="26"/>
      <c r="J1361" s="27"/>
      <c r="K1361" s="28"/>
    </row>
    <row r="1362" spans="2:11" ht="12.75">
      <c r="B1362" s="6"/>
      <c r="C1362" s="6"/>
      <c r="D1362" s="6"/>
      <c r="E1362" s="6"/>
      <c r="F1362" s="6"/>
      <c r="G1362" s="25"/>
      <c r="H1362" s="26"/>
      <c r="I1362" s="26"/>
      <c r="J1362" s="27"/>
      <c r="K1362" s="28"/>
    </row>
    <row r="1363" spans="2:11" ht="12.75">
      <c r="B1363" s="6"/>
      <c r="C1363" s="6"/>
      <c r="D1363" s="6"/>
      <c r="E1363" s="6"/>
      <c r="F1363" s="6"/>
      <c r="G1363" s="25"/>
      <c r="H1363" s="26"/>
      <c r="I1363" s="26"/>
      <c r="J1363" s="27"/>
      <c r="K1363" s="28"/>
    </row>
    <row r="1364" spans="2:11" ht="12.75">
      <c r="B1364" s="6"/>
      <c r="C1364" s="6"/>
      <c r="D1364" s="6"/>
      <c r="E1364" s="6"/>
      <c r="F1364" s="6"/>
      <c r="G1364" s="25"/>
      <c r="H1364" s="26"/>
      <c r="I1364" s="26"/>
      <c r="J1364" s="27"/>
      <c r="K1364" s="28"/>
    </row>
    <row r="1365" spans="2:11" ht="12.75">
      <c r="B1365" s="6"/>
      <c r="C1365" s="6"/>
      <c r="D1365" s="6"/>
      <c r="E1365" s="6"/>
      <c r="F1365" s="6"/>
      <c r="G1365" s="25"/>
      <c r="H1365" s="26"/>
      <c r="I1365" s="26"/>
      <c r="J1365" s="27"/>
      <c r="K1365" s="28"/>
    </row>
    <row r="1366" spans="2:11" ht="12.75">
      <c r="B1366" s="6"/>
      <c r="C1366" s="6"/>
      <c r="D1366" s="6"/>
      <c r="E1366" s="6"/>
      <c r="F1366" s="6"/>
      <c r="G1366" s="25"/>
      <c r="H1366" s="26"/>
      <c r="I1366" s="26"/>
      <c r="J1366" s="27"/>
      <c r="K1366" s="28"/>
    </row>
    <row r="1367" spans="2:11" ht="12.75">
      <c r="B1367" s="6"/>
      <c r="C1367" s="6"/>
      <c r="D1367" s="6"/>
      <c r="E1367" s="6"/>
      <c r="F1367" s="6"/>
      <c r="G1367" s="25"/>
      <c r="H1367" s="26"/>
      <c r="I1367" s="26"/>
      <c r="J1367" s="27"/>
      <c r="K1367" s="28"/>
    </row>
    <row r="1368" spans="2:11" ht="12.75">
      <c r="B1368" s="6"/>
      <c r="C1368" s="6"/>
      <c r="D1368" s="6"/>
      <c r="E1368" s="6"/>
      <c r="F1368" s="6"/>
      <c r="G1368" s="25"/>
      <c r="H1368" s="26"/>
      <c r="I1368" s="26"/>
      <c r="J1368" s="27"/>
      <c r="K1368" s="28"/>
    </row>
    <row r="1369" spans="2:11" ht="12.75">
      <c r="B1369" s="6"/>
      <c r="C1369" s="6"/>
      <c r="D1369" s="6"/>
      <c r="E1369" s="6"/>
      <c r="F1369" s="6"/>
      <c r="G1369" s="25"/>
      <c r="H1369" s="26"/>
      <c r="I1369" s="26"/>
      <c r="J1369" s="27"/>
      <c r="K1369" s="28"/>
    </row>
    <row r="1370" spans="2:11" ht="12.75">
      <c r="B1370" s="6"/>
      <c r="C1370" s="6"/>
      <c r="D1370" s="6"/>
      <c r="E1370" s="6"/>
      <c r="F1370" s="6"/>
      <c r="G1370" s="25"/>
      <c r="H1370" s="26"/>
      <c r="I1370" s="26"/>
      <c r="J1370" s="27"/>
      <c r="K1370" s="28"/>
    </row>
    <row r="1371" spans="2:11" ht="12.75">
      <c r="B1371" s="6"/>
      <c r="C1371" s="6"/>
      <c r="D1371" s="6"/>
      <c r="E1371" s="6"/>
      <c r="F1371" s="6"/>
      <c r="G1371" s="25"/>
      <c r="H1371" s="26"/>
      <c r="I1371" s="26"/>
      <c r="J1371" s="27"/>
      <c r="K1371" s="28"/>
    </row>
    <row r="1372" spans="2:11" ht="12.75">
      <c r="B1372" s="6"/>
      <c r="C1372" s="6"/>
      <c r="D1372" s="6"/>
      <c r="E1372" s="6"/>
      <c r="F1372" s="6"/>
      <c r="G1372" s="25"/>
      <c r="H1372" s="26"/>
      <c r="I1372" s="26"/>
      <c r="J1372" s="27"/>
      <c r="K1372" s="28"/>
    </row>
    <row r="1373" spans="2:11" ht="12.75">
      <c r="B1373" s="6"/>
      <c r="C1373" s="6"/>
      <c r="D1373" s="6"/>
      <c r="E1373" s="6"/>
      <c r="F1373" s="6"/>
      <c r="G1373" s="25"/>
      <c r="H1373" s="26"/>
      <c r="I1373" s="26"/>
      <c r="J1373" s="27"/>
      <c r="K1373" s="28"/>
    </row>
    <row r="1374" spans="2:11" ht="12.75">
      <c r="B1374" s="6"/>
      <c r="C1374" s="6"/>
      <c r="D1374" s="6"/>
      <c r="E1374" s="6"/>
      <c r="F1374" s="6"/>
      <c r="G1374" s="25"/>
      <c r="H1374" s="26"/>
      <c r="I1374" s="26"/>
      <c r="J1374" s="27"/>
      <c r="K1374" s="28"/>
    </row>
    <row r="1375" spans="2:11" ht="12.75">
      <c r="B1375" s="6"/>
      <c r="C1375" s="6"/>
      <c r="D1375" s="6"/>
      <c r="E1375" s="6"/>
      <c r="F1375" s="6"/>
      <c r="G1375" s="25"/>
      <c r="H1375" s="26"/>
      <c r="I1375" s="26"/>
      <c r="J1375" s="27"/>
      <c r="K1375" s="28"/>
    </row>
    <row r="1376" spans="2:11" ht="12.75">
      <c r="B1376" s="6"/>
      <c r="C1376" s="6"/>
      <c r="D1376" s="6"/>
      <c r="E1376" s="6"/>
      <c r="F1376" s="6"/>
      <c r="G1376" s="25"/>
      <c r="H1376" s="26"/>
      <c r="I1376" s="26"/>
      <c r="J1376" s="27"/>
      <c r="K1376" s="28"/>
    </row>
  </sheetData>
  <mergeCells count="11">
    <mergeCell ref="H1:J1"/>
    <mergeCell ref="H2:J2"/>
    <mergeCell ref="B3:K3"/>
    <mergeCell ref="B4:C4"/>
    <mergeCell ref="B5:C5"/>
    <mergeCell ref="B1008:K1008"/>
    <mergeCell ref="B1001:E1001"/>
    <mergeCell ref="H1001:K1001"/>
    <mergeCell ref="D1002:F1002"/>
    <mergeCell ref="H1002:J1002"/>
    <mergeCell ref="H1000:J1000"/>
  </mergeCells>
  <phoneticPr fontId="0" type="noConversion"/>
  <printOptions horizontalCentered="1"/>
  <pageMargins left="0.19685039370078741" right="0.19685039370078741" top="0.39370078740157483" bottom="0.78740157480314965" header="0.27559055118110237" footer="0.19685039370078741"/>
  <pageSetup paperSize="9" scale="58" fitToHeight="48" orientation="landscape" r:id="rId1"/>
  <headerFooter differentFirst="1" alignWithMargins="0">
    <oddHeader>&amp;C&amp;P</oddHeader>
  </headerFooter>
  <rowBreaks count="1" manualBreakCount="1">
    <brk id="362"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вичитаний </vt:lpstr>
      <vt:lpstr>'вичитаний '!Заголовки_для_печати</vt:lpstr>
      <vt:lpstr>'вичитаний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Shepeta</cp:lastModifiedBy>
  <cp:lastPrinted>2021-12-01T12:42:58Z</cp:lastPrinted>
  <dcterms:created xsi:type="dcterms:W3CDTF">2014-01-17T10:52:16Z</dcterms:created>
  <dcterms:modified xsi:type="dcterms:W3CDTF">2021-12-07T13:08:53Z</dcterms:modified>
</cp:coreProperties>
</file>