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5440" windowHeight="11730" tabRatio="603"/>
  </bookViews>
  <sheets>
    <sheet name="вичитаний " sheetId="4" r:id="rId1"/>
  </sheets>
  <definedNames>
    <definedName name="_GoBack" localSheetId="0">'вичитаний '!#REF!</definedName>
    <definedName name="_xlnm._FilterDatabase" localSheetId="0" hidden="1">'вичитаний '!$A$8:$K$999</definedName>
    <definedName name="Z_36B3F4E8_2443_4E0C_BFC8_720F47462AA5_.wvu.FilterData" localSheetId="0" hidden="1">'вичитаний '!$A$7:$K$999</definedName>
    <definedName name="Z_4134F9E6_CF9E_4A49_850C_1F731C080E56_.wvu.FilterData" localSheetId="0" hidden="1">'вичитаний '!#REF!</definedName>
    <definedName name="Z_48EF5860_4203_47F1_8497_6BEAE9FC7DAC_.wvu.Cols" localSheetId="0" hidden="1">'вичитаний '!#REF!</definedName>
    <definedName name="Z_48EF5860_4203_47F1_8497_6BEAE9FC7DAC_.wvu.PrintArea" localSheetId="0" hidden="1">'вичитаний '!$B$1:$K$1012</definedName>
    <definedName name="Z_48EF5860_4203_47F1_8497_6BEAE9FC7DAC_.wvu.PrintTitles" localSheetId="0" hidden="1">'вичитаний '!$E:$F,'вичитаний '!#REF!</definedName>
    <definedName name="Z_4BDE99E2_2803_4D4A_AADE_12C6B837A162_.wvu.FilterData" localSheetId="0" hidden="1">'вичитаний '!$A$7:$K$999</definedName>
    <definedName name="Z_4BDE99E2_2803_4D4A_AADE_12C6B837A162_.wvu.PrintArea" localSheetId="0" hidden="1">'вичитаний '!$B$1:$K$1001</definedName>
    <definedName name="Z_4BDE99E2_2803_4D4A_AADE_12C6B837A162_.wvu.PrintTitles" localSheetId="0" hidden="1">'вичитаний '!$6:$7</definedName>
    <definedName name="Z_4BDE99E2_2803_4D4A_AADE_12C6B837A162_.wvu.Rows" localSheetId="0" hidden="1">'вичитаний '!#REF!,'вичитаний '!#REF!</definedName>
    <definedName name="Z_551629F7_4581_4912_A753_0835C6C2D9BD_.wvu.FilterData" localSheetId="0" hidden="1">'вичитаний '!#REF!</definedName>
    <definedName name="Z_5F47E321_461F_413E_B89B_F07D2C6EB1D3_.wvu.FilterData" localSheetId="0" hidden="1">'вичитаний '!$A$7:$K$999</definedName>
    <definedName name="Z_645DBF78_DAE8_4CAE_8219_7FF3EFDFB5BA_.wvu.FilterData" localSheetId="0" hidden="1">'вичитаний '!#REF!</definedName>
    <definedName name="Z_65D178E8_DF42_4214_99F5_CF8FCD607BB8_.wvu.FilterData" localSheetId="0" hidden="1">'вичитаний '!#REF!</definedName>
    <definedName name="Z_6A652033_5812_4588_A17B_4D9C9F9FDF7C_.wvu.FilterData" localSheetId="0" hidden="1">'вичитаний '!#REF!</definedName>
    <definedName name="Z_6FA7B857_9611_4412_81C3_2CAF0A17D3AF_.wvu.Cols" localSheetId="0" hidden="1">'вичитаний '!#REF!</definedName>
    <definedName name="Z_6FA7B857_9611_4412_81C3_2CAF0A17D3AF_.wvu.FilterData" localSheetId="0" hidden="1">'вичитаний '!#REF!</definedName>
    <definedName name="Z_6FA7B857_9611_4412_81C3_2CAF0A17D3AF_.wvu.PrintArea" localSheetId="0" hidden="1">'вичитаний '!$B$1:$K$1008</definedName>
    <definedName name="Z_77A0729A_C395_4BFC_9659_D39A4A425FA5_.wvu.FilterData" localSheetId="0" hidden="1">'вичитаний '!#REF!</definedName>
    <definedName name="Z_780E2717_2640_43FD_86AE_C846A582C5DD_.wvu.FilterData" localSheetId="0" hidden="1">'вичитаний '!#REF!</definedName>
    <definedName name="Z_86B31117_C88E_4986_BCBA_29DF55432B14_.wvu.PrintArea" localSheetId="0" hidden="1">'вичитаний '!$B$1:$K$1008</definedName>
    <definedName name="Z_8A20EBF9_B406_4CB8_A635_B13476222C2B_.wvu.FilterData" localSheetId="0" hidden="1">'вичитаний '!$A$7:$K$999</definedName>
    <definedName name="Z_8A20EBF9_B406_4CB8_A635_B13476222C2B_.wvu.PrintArea" localSheetId="0" hidden="1">'вичитаний '!$B$1:$K$1001</definedName>
    <definedName name="Z_8A20EBF9_B406_4CB8_A635_B13476222C2B_.wvu.PrintTitles" localSheetId="0" hidden="1">'вичитаний '!$6:$7</definedName>
    <definedName name="Z_925BDE3C_666A_472C_AF1A_1C10FEDA4838_.wvu.FilterData" localSheetId="0" hidden="1">'вичитаний '!$A$7:$K$999</definedName>
    <definedName name="Z_96E2A35E_4A48_419F_9E38_8CEFA5D27C66_.wvu.Cols" localSheetId="0" hidden="1">'вичитаний '!#REF!</definedName>
    <definedName name="Z_96E2A35E_4A48_419F_9E38_8CEFA5D27C66_.wvu.PrintArea" localSheetId="0" hidden="1">'вичитаний '!$B$1:$K$1012</definedName>
    <definedName name="Z_96E2A35E_4A48_419F_9E38_8CEFA5D27C66_.wvu.PrintTitles" localSheetId="0" hidden="1">'вичитаний '!$E:$F,'вичитаний '!#REF!</definedName>
    <definedName name="Z_9A5FF428_5748_421C_A0F9_E4B9AD073817_.wvu.FilterData" localSheetId="0" hidden="1">'вичитаний '!#REF!</definedName>
    <definedName name="Z_A8F9DE8D_21A1_4D9A_91FB_BD8F45B82EA4_.wvu.FilterData" localSheetId="0" hidden="1">'вичитаний '!#REF!</definedName>
    <definedName name="Z_ABBD498D_3D2F_4E62_985A_EF1DC4D9DC47_.wvu.Cols" localSheetId="0" hidden="1">'вичитаний '!#REF!</definedName>
    <definedName name="Z_ABBD498D_3D2F_4E62_985A_EF1DC4D9DC47_.wvu.PrintArea" localSheetId="0" hidden="1">'вичитаний '!$B$1:$K$1012</definedName>
    <definedName name="Z_ABBD498D_3D2F_4E62_985A_EF1DC4D9DC47_.wvu.PrintTitles" localSheetId="0" hidden="1">'вичитаний '!$E:$F,'вичитаний '!#REF!</definedName>
    <definedName name="Z_B5F492D1_35AA_4CD9_A7ED_2DED767630CA_.wvu.FilterData" localSheetId="0" hidden="1">'вичитаний '!#REF!</definedName>
    <definedName name="Z_BDB9FFBB_FAD1_41F8_8FE8_60E4FF0329B6_.wvu.FilterData" localSheetId="0" hidden="1">'вичитаний '!$A$7:$K$999</definedName>
    <definedName name="Z_BF6970B1_3831_44D3_B8FC_D0CB3736CFB6_.wvu.FilterData" localSheetId="0" hidden="1">'вичитаний '!#REF!</definedName>
    <definedName name="Z_BF6970B1_3831_44D3_B8FC_D0CB3736CFB6_.wvu.PrintArea" localSheetId="0" hidden="1">'вичитаний '!$B$1:$K$1000</definedName>
    <definedName name="Z_BF6970B1_3831_44D3_B8FC_D0CB3736CFB6_.wvu.PrintTitles" localSheetId="0" hidden="1">'вичитаний '!$6:$7</definedName>
    <definedName name="Z_CB8A019C_FF92_4F74_8D13_A7F67C21EE86_.wvu.FilterData" localSheetId="0" hidden="1">'вичитаний '!$A$7:$K$999</definedName>
    <definedName name="Z_CC5D1478_95D2_4EAA_8CFB_E0FD1E9BB021_.wvu.FilterData" localSheetId="0" hidden="1">'вичитаний '!#REF!</definedName>
    <definedName name="Z_D712F871_6858_44B8_AA22_8F2C734047E2_.wvu.Cols" localSheetId="0" hidden="1">'вичитаний '!#REF!</definedName>
    <definedName name="Z_D712F871_6858_44B8_AA22_8F2C734047E2_.wvu.PrintArea" localSheetId="0" hidden="1">'вичитаний '!$B$1:$K$1012</definedName>
    <definedName name="Z_D712F871_6858_44B8_AA22_8F2C734047E2_.wvu.PrintTitles" localSheetId="0" hidden="1">'вичитаний '!$E:$F,'вичитаний '!#REF!</definedName>
    <definedName name="Z_E02D48B6_D0D9_4E6E_B70D_8E13580A6528_.wvu.Cols" localSheetId="0" hidden="1">'вичитаний '!#REF!</definedName>
    <definedName name="Z_E02D48B6_D0D9_4E6E_B70D_8E13580A6528_.wvu.PrintArea" localSheetId="0" hidden="1">'вичитаний '!$B$1:$K$1012</definedName>
    <definedName name="Z_E02D48B6_D0D9_4E6E_B70D_8E13580A6528_.wvu.PrintTitles" localSheetId="0" hidden="1">'вичитаний '!$E:$F,'вичитаний '!#REF!</definedName>
    <definedName name="Z_E15EADA5_4F54_476B_B965_717A90DA1388_.wvu.FilterData" localSheetId="0" hidden="1">'вичитаний '!#REF!</definedName>
    <definedName name="Z_EDEA44EC_DE65_4278_B5FD_81FEF0BAA146_.wvu.FilterData" localSheetId="0" hidden="1">'вичитаний '!#REF!</definedName>
    <definedName name="Z_FA1ECF13_8B8F_43A0_968A_00D464911B1D_.wvu.FilterData" localSheetId="0" hidden="1">'вичитаний '!#REF!</definedName>
    <definedName name="_xlnm.Print_Titles" localSheetId="0">'вичитаний '!$6:$7</definedName>
    <definedName name="_xlnm.Print_Area" localSheetId="0">'вичитаний '!$B$1:$K$1001</definedName>
  </definedNames>
  <calcPr calcId="152511" fullCalcOnLoad="1"/>
  <customWorkbookViews>
    <customWorkbookView name="Хохуля Олександр - Личное представление" guid="{8A20EBF9-B406-4CB8-A635-B13476222C2B}" mergeInterval="0" personalView="1" maximized="1" xWindow="-8" yWindow="-8" windowWidth="1936" windowHeight="1056" tabRatio="603" activeSheetId="2"/>
    <customWorkbookView name="Денисенко Тетяна - Особисте подання" guid="{4BDE99E2-2803-4D4A-AADE-12C6B837A162}" mergeInterval="0" personalView="1" maximized="1" xWindow="-8" yWindow="-8" windowWidth="1936" windowHeight="1056" tabRatio="603" activeSheetId="1"/>
    <customWorkbookView name="Вусик Наталія - Личное представление" guid="{433B635D-EB01-413E-B596-C4D5212B27DD}" mergeInterval="0" personalView="1" maximized="1" xWindow="-8" yWindow="-8" windowWidth="1936" windowHeight="1056" activeSheetId="2"/>
    <customWorkbookView name="Плотнікова Тетяна - Личное представление" guid="{BF6970B1-3831-44D3-B8FC-D0CB3736CFB6}" mergeInterval="0" personalView="1" maximized="1" xWindow="-8" yWindow="-8" windowWidth="1936" windowHeight="1056" activeSheetId="2"/>
    <customWorkbookView name="Денисенко Тетяна - Личное представление" guid="{86B31117-C88E-4986-BCBA-29DF55432B14}" mergeInterval="0" personalView="1" maximized="1" xWindow="-8" yWindow="-8" windowWidth="1936" windowHeight="1056" activeSheetId="2"/>
    <customWorkbookView name="04Gemchugova - Личное представление" guid="{E02D48B6-D0D9-4E6E-B70D-8E13580A6528}" mergeInterval="0" personalView="1" maximized="1" windowWidth="1916" windowHeight="827" activeSheetId="2"/>
    <customWorkbookView name="04Gavriluk - Личное представление" guid="{96E2A35E-4A48-419F-9E38-8CEFA5D27C66}" mergeInterval="0" personalView="1" maximized="1" windowWidth="1276" windowHeight="791" activeSheetId="6"/>
    <customWorkbookView name="04Shvedun - Личное представление" guid="{48EF5860-4203-47F1-8497-6BEAE9FC7DAC}" mergeInterval="0" personalView="1" maximized="1" windowWidth="1276" windowHeight="766" activeSheetId="3"/>
    <customWorkbookView name="Грешних Наталія Сергіївна - Личное представление" guid="{D712F871-6858-44B8-AA22-8F2C734047E2}" mergeInterval="0" personalView="1" xWindow="977" yWindow="31" windowWidth="934" windowHeight="721" activeSheetId="3"/>
    <customWorkbookView name="04Chebotareva - Личное представление" guid="{ABBD498D-3D2F-4E62-985A-EF1DC4D9DC47}" mergeInterval="0" personalView="1" maximized="1" windowWidth="1276" windowHeight="769" activeSheetId="3"/>
    <customWorkbookView name="Китиця Олена - Личное представление" guid="{6FA7B857-9611-4412-81C3-2CAF0A17D3AF}" mergeInterval="0" personalView="1" xWindow="1" windowWidth="1919" windowHeight="1040" activeSheetId="2"/>
  </customWorkbookViews>
</workbook>
</file>

<file path=xl/calcChain.xml><?xml version="1.0" encoding="utf-8"?>
<calcChain xmlns="http://schemas.openxmlformats.org/spreadsheetml/2006/main">
  <c r="J98" i="4"/>
  <c r="H98"/>
  <c r="J949"/>
  <c r="J857"/>
  <c r="J135"/>
  <c r="J134"/>
  <c r="J132"/>
  <c r="J130"/>
  <c r="J11"/>
  <c r="J131"/>
  <c r="J268"/>
  <c r="J803"/>
  <c r="J753"/>
  <c r="J693"/>
  <c r="J556"/>
  <c r="J557"/>
  <c r="J548"/>
  <c r="J837"/>
  <c r="J850"/>
  <c r="J910"/>
  <c r="J932"/>
  <c r="J88"/>
  <c r="J113"/>
  <c r="J112"/>
  <c r="J106"/>
  <c r="H106"/>
  <c r="J898"/>
  <c r="J510"/>
  <c r="J868"/>
  <c r="J821"/>
  <c r="J748"/>
  <c r="J745"/>
  <c r="J535"/>
  <c r="J534"/>
  <c r="J531"/>
  <c r="J527"/>
  <c r="J528"/>
  <c r="I524"/>
  <c r="J267"/>
  <c r="J258"/>
  <c r="J247"/>
  <c r="J243"/>
  <c r="J144"/>
  <c r="J139"/>
  <c r="J138"/>
  <c r="J137"/>
  <c r="J136"/>
  <c r="J133"/>
  <c r="J125"/>
  <c r="J124"/>
  <c r="J128"/>
  <c r="J127"/>
  <c r="J126"/>
  <c r="J121"/>
  <c r="J120"/>
  <c r="J109"/>
  <c r="J108"/>
  <c r="J105"/>
  <c r="J104"/>
  <c r="J78"/>
  <c r="H78"/>
  <c r="J73"/>
  <c r="J71"/>
  <c r="H71"/>
  <c r="J66"/>
  <c r="J62"/>
  <c r="J54"/>
  <c r="J53"/>
  <c r="J31"/>
  <c r="H31"/>
  <c r="J64"/>
  <c r="J61"/>
  <c r="J60"/>
  <c r="J59"/>
  <c r="J103"/>
  <c r="J102"/>
  <c r="J820"/>
  <c r="J143"/>
  <c r="J142"/>
  <c r="J526"/>
  <c r="J525"/>
  <c r="J999"/>
  <c r="J9"/>
  <c r="J8"/>
  <c r="J10"/>
</calcChain>
</file>

<file path=xl/sharedStrings.xml><?xml version="1.0" encoding="utf-8"?>
<sst xmlns="http://schemas.openxmlformats.org/spreadsheetml/2006/main" count="1680" uniqueCount="843">
  <si>
    <t>Реконструкція стадіону Криворізького навчально-виховного комплексу №128 "Загальноосвітня школа І-ІІІ ступенів - дошкільний навчальний заклад (дитячий садок)" Криворізької міської ради Дніпропетровської області за адресою: 50038, Дніпропетровська область, м. Кривий Ріг, Довгинцівський район, вул. Симонова, 12 (у т.ч. ПКД)</t>
  </si>
  <si>
    <t>Капітальний ремонт Криворізького навчально-виховного комплексу №81 "Загальноосвітня школа І-ІІ ступенів - ліцей" Криворізької міської ради Дніпропетровської області за адресою: 50038, Дніпропетровська область, м. Кривий Ріг, Довгинцівський район, вул. Симонова, 10 (у т.ч. ПКД)</t>
  </si>
  <si>
    <t>Реконструкція стадіону Криворізького навчально-виховного комплексу №81 "Загальноосвітня школа І-ІІ ступенів - ліцей" Криворізької міської ради Дніпропетровської області за адресою: 50038, Дніпропетровська область, м. Кривий Ріг, Довгинцівський район, вул. Симонова, 10 (у т.ч. ПКД)</t>
  </si>
  <si>
    <t>Капітальний ремонт Криворізької загальноосвітньої школи I-III ступенів №130 Криворізької міської ради Дніпропетровської області за адресою: 50093, Дніпропетровська область, м. Кривий Ріг, Довгинцівський район, вул. Незалежності України, 12 (у т.ч. ПКД)</t>
  </si>
  <si>
    <t>Реконструкція стадіону Криворізької загальноосвітньої школи I-III ступенів №130 Криворізької міської ради Дніпропетровської області за адресою: 50093, Дніпропетровська область м. Кривий Ріг, Довгинцівський район, вул. Незалежності України, 12  (у т.ч. ПКД)</t>
  </si>
  <si>
    <t>Капітальний ремонт Криворізької загальноосвітньої школи І-ІІІ ступенів №114 Криворізької міської ради Дніпропетровської області за адресою: 50102,  Дніпропетровська область, м. Кривий Ріг, Інгулецький район, вул. Каткова, 35 (у т.ч. ПКД)</t>
  </si>
  <si>
    <t>Реконструкція стадіону Криворізької загальноосвітньої школи І-ІІІ ступенів №114 Криворізької міської ради Дніпропетровської області за адресою: 50102,  Дніпропетровська область, м. Кривий Ріг, Інгулецький район, вул. Каткова, 35 (у т.ч. ПКД)</t>
  </si>
  <si>
    <t>Капітальний ремонт Криворізької гімназії №127 Криворізької міської ради Дніпропетровської області за адресою: 50102, Дніпропетровська область, м. Кривий Ріг, Інгулецький район, вул. Олександра Станкова, 7А (у т.ч. ПКД)</t>
  </si>
  <si>
    <t>Реконструкція стадіону Криворізької гімназії №127 Криворізької міської ради Дніпропетровської області за адресою: 50102, Дніпропетровська область, м. Кривий Ріг, Інгулецький район, вул. Олександра Станкова, 7А  (у т.ч. ПКД)</t>
  </si>
  <si>
    <t>Капітальний ремонт Криворізької загальноосвітньої школи І-ІІІ ступенів №15 ім. М.Решетняка Криворізької міської ради Дніпропетровської області за адресою: 50005, Дніпропетровська область, м. Кривий Ріг, Металургійний район, вул. Криворiжсталi, 40  (у т.ч. ПКД)</t>
  </si>
  <si>
    <t>Реконструкція стадіону Криворізької загальноосвітньої школи І-ІІІ ступенів №15 ім. М.Решетняка Криворізької міської ради Дніпропетровської області за адресою: 50005, Дніпропетровська область, м. Кривий Ріг, Металургійний район, вул. Криворiжсталi, 40 (у т.ч. ПКД)</t>
  </si>
  <si>
    <t>Капітальний ремонт Криворізької  загальноосвітньої школи І-ІІІ ступенів №103 Криворізької міської ради Дніпропетровської області за адресою: 50065, Дніпропетровська область, м. Кривий Ріг, Металургійний район, вул. Костенка, 23 (у т.ч. ПКД)</t>
  </si>
  <si>
    <t>Реконструкція стадіону Криворізької  загальноосвітньої школи І-ІІІ ступенів №103 Криворізької міської ради Дніпропетровської області за адресою: 50065, Дніпропетровська область, м. Кривий Ріг, Металургійний район, вул. Костенка, 23  (у т.ч. ПКД)</t>
  </si>
  <si>
    <t>Реконструкція спортивних майданчиків Криворізької гімназії №56 Криворізької міської ради за адресою: 50006, Дніпропетровська область, м. Кривий Ріг, Металургійний район, вул. Соборності, 20Г (у т.ч. ПКД)</t>
  </si>
  <si>
    <t>Капітальний ремонт Криворізької загальноосвітньої школи І-ІІІ ступенів №125 Криворізької міської ради Дніпропетровської області за адресою: Дніпропетровська область, м. Кривий Ріг, Покровський район, 5-й Зарічний мікрорайон, 32-А (у т.ч. ПКД)</t>
  </si>
  <si>
    <t>Реконструкція стадіону Криворізької загальноосвітньої школи І-ІІІ ступенів №125 Криворізької міської ради Дніпропетровської області за адресою: Дніпропетровська область, м. Кривий Ріг, Покровський район, 5-й Зарічний мікрорайон, 32-А (у т.ч. ПКД)</t>
  </si>
  <si>
    <t>Капітальний ремонт Криворізької загальноосвітньої школи І-ІІІ ступенів №126 Криворізької міської ради Дніпропетровської області за адресою: Дніпропетровська область, м. Кривий Ріг, Покровський район, 5-й Зарічний мікрорайон, 32в (у т.ч. ПКД)</t>
  </si>
  <si>
    <t>Реконструкція стадіону Криворізької загальноосвітньої школи І-ІІІ ступенів №126 Криворізької міської ради Дніпропетровської області за адресою: Дніпропетровська область, м. Кривий Ріг, Покровський район, 5-й Зарічний мікрорайон, 32в (у т.ч. ПКД)</t>
  </si>
  <si>
    <t>Капітальний ремонт Криворізької гімназії №91 Криворізької міської ради Дніпропетровської області за адресою: Дніпропетровська область, м. Кривий Ріг, Саксаганський район, вул. Генерала Радієвського, 48 (у т.ч. ПКД)</t>
  </si>
  <si>
    <t>Реконструкція стадіону Криворізької гімназії №91 Криворізької міської ради Дніпропетровської області за адресою: Дніпропетровська область, м. Кривий Ріг, Саксаганський район, вул. Генерала Радієвського, 48  (у т.ч. ПКД)</t>
  </si>
  <si>
    <t>Реконструкція стадіону Криворізької загальноосвітньої школи І - ІІІ ступенів №41 Криворізької міської ради Дніпропетровської області за адресою: Дніпропетровська область, м. Кривий Ріг, Саксаганський район, вул. Співдружності, 44А (у т.ч. ПКД)</t>
  </si>
  <si>
    <t>Капітальний ремонт Криворізької загальноосвітньої школи І-ІІІ ступенів №110 Криворізької міської ради Дніпропетровської області за адресою: Дніпропетровська область, м. Кривий Ріг, Тернівський район, вул. Доватора, 31  (у т.ч. ПКД)</t>
  </si>
  <si>
    <t>Реконструкція спортивного майданчика Криворізької загальноосвітньої школи І-ІІІ ступенів №110 Криворізької міської ради Дніпропетровської області за адресою: Дніпропетровська область, м. Кривий Ріг, Тернівський район, вул. Доватора, 31  (у т.ч. ПКД)</t>
  </si>
  <si>
    <t>Капітальний ремонт Криворізької загальноосвітньої школи І-ІІІ ступенів №48 Криворізької міської ради Дніпропетровської області за адресою: Дніпропетровська обл., м. Кривий Ріг, Тернівський район, вул. Юрія Смирнова, 28  (у т.ч. ПКД)</t>
  </si>
  <si>
    <t>Реконструкція стадіону Криворізької загальноосвітньої школи І-ІІІ ступенів №48 Криворізької міської ради Дніпропетровської області за адресою: Дніпропетровська обл., м. Кривий Ріг, Тернівський район, вул. Юрія Смирнова, 28  (у т.ч. ПКД)</t>
  </si>
  <si>
    <t>Капітальний ремонт Криворізької загальноосвітньої школи І-ІІІ ступенів №8 Криворізької міської ради Дніпропетровської області за адресою: Дніпропетровська область, м. Кривий Ріг, Центрально-Міський район, вул. Першотравнева, 16А (у т.ч. ПКД)</t>
  </si>
  <si>
    <t>Реконструкція стадіону Криворізької загальноосвітньої школи І-ІІІ ступенів №8 Криворізької міської ради Дніпропетровської області за адресою: Дніпропетровська область, м. Кривий Ріг, Центрально-Міський район, вул. Першотравнева, 16А  (у т.ч. ПКД)</t>
  </si>
  <si>
    <t>Капітальний ремонт Криворізької Центрально-Міської гімназії Криворізької міської ради Дніпропетровської області за адресою: Дніпропетровська область, м. Кривий Ріг, Центрально-Міський район, вул. Першотравнева, 16 (у т.ч. ПКД)</t>
  </si>
  <si>
    <t>Реконструкція спортивного майданчика Криворізької Центрально-Міської гімназії Криворізької міської ради Дніпропетровської області за адресою: Дніпропетровська область, м. Кривий Ріг, Центрально-Міський район, вул. Першотравнева, 16  (у т.ч. ПКД)</t>
  </si>
  <si>
    <t>Капітальний ремонт Комунального закладу дошкільної освіти (ясла-садок) №62 Криворізької міської ради за адресою: 50081, Дніпропетровська область, м. Кривий Ріг, Покровський район, 5-й Зарічний мікрорайон, 79 А (у т.ч. ПКД)</t>
  </si>
  <si>
    <t>Капітальний ремонт Криворізької загальноосвітньої школи І - ІІІ ступенів №41 Криворізької міської ради Дніпропетровської області за адресою: Дніпропетровська область, м. Кривий Ріг, Саксаганський район, вул. Співдружності, 44А (у т.ч. ПКД)</t>
  </si>
  <si>
    <t>Реконструкція стадіону “Першотравенської загальноосвітньої школи І-ІІІ ступенів №1” за адресою: вул.Кобзаря,10, м.Першотравенськ, Дніпропетровська область (у т.ч.ПКД)</t>
  </si>
  <si>
    <t>Реконструкція стадіону “Першотравенської загальноосвітньої школи І-ІІІ ступенів №3” за адресою: вул.Горького,15, м.Першотравенськ, Дніпропетровська область (у т.ч.ПКД)</t>
  </si>
  <si>
    <t>Реконструкція стадіону “Першотравенської загальноосвітньої школи І-ІІІ ступенів №5” за адресою: вул.Гагаріна,39м.Першотравенськ, Дніпропетровська область (у т.ч.ПКД)</t>
  </si>
  <si>
    <t>Реконструкція корпусу платної поліклініки КЗ “Дніпропетровська обласна клінічна лікарня ім. І.І.Мечнікова під центр діагностики та реабілітації постраждалих  в зоні АТО” (у т.ч. ПКД)</t>
  </si>
  <si>
    <t>Реконструкція будівлі лікувального корпусу КНП КЛШМД ДМР під відкриття Мультидисциплінарного Центру Сучасних Медичних Технологій за адресою: м.Дніпро, вул. Філософська, 62 (у т.ч. ПКД)</t>
  </si>
  <si>
    <t>Нове будівництво багатофункціонального спортивно-видовищного центру за адресою: м.Дніпро, в районі пр.Слобожанського, 118 (у т.ч.ПКД)</t>
  </si>
  <si>
    <t>Нове будівництво спортивного комплексу для спортивної акробатики та стрибків на акробатичній доріжці за адресою: Дніпропетровська область, м. Кривий Ріг, пр. Металургів, 5-б (у т.ч. ПКД)</t>
  </si>
  <si>
    <t>Реконструкція  льодової арени зі штучним льодом Комунального позашкільного навчального закладу "Дитячо-юнацька спортивна школа № 1" Криворізької міської ради за адресою: Дніпропетровська область, м. Кривий Ріг, вул. Святогеоргіївська, 21-б (у т.ч. ПКД)</t>
  </si>
  <si>
    <t>Реконструкція стадіону "Будівельник" Комунального позашкільного навчального закладу "Дитячо-юнацька спортивна школа №1" Криворізької міської ради за адресою: вул. Ціолковського, 18-а у м. Кривий Ріг Дніпропетровської області (у т.ч. ПКД)</t>
  </si>
  <si>
    <t>Нове будівництво спортивного комплексу для єдиноборств Комунального позашкільного навчального закладу "Дитячо-юнацька спортивна школа №2" Криворізької міської ради в районі вул. Кармелюка, 35 у м. Кривий Ріг Дніпропетровської області  (у т.ч. ПКД)</t>
  </si>
  <si>
    <t>Капітальний ремонт Комунального позашкільного навчального закладу "Дитячо-юнацька спортивна школа №2" Криворізької міської ради за адресою: Дніпропетровська область, м. Кривий Ріг, вул. Г. Романової, 21А  (у т.ч. ПКД)</t>
  </si>
  <si>
    <t>Капітальний ремонт будівлі Палацу спорту Комунального позашкільного навчального закладу "Дитячо-юнацька спортивна школа №2" Криворізької міської ради за адресою: Дніпропетровська область, м. Кривий Ріг, вул. Каткова, 4а (у т.ч. ПКД)</t>
  </si>
  <si>
    <t>Нове будівництво стрілкового тиру Комунального позашкільного навчального закладу "Дитячо-юнацька спортивна школа №7" Криворізької міської ради за адресою: Дніпропетровська область, м. Кривий Ріг, вул. Черкасова, 10Б (у т.ч. ПКД)</t>
  </si>
  <si>
    <t>Реконструкція  Палацу спорту Комунального позашкільного навчального закладу "Дитячо-юнацька спортивна школа №7" Криворізької міської ради за адресою: Дніпропетровська область, м. Кривий Ріг, вул. Черкасова, 10Б  (у т.ч. ПКД)</t>
  </si>
  <si>
    <t>Нове будівництво  спортивного мультифункціонального комплексу для ігрових та інших видів спорту Комунального позашкільного навчального закладу  "Дитячо-юнацька спортивна школа №9" Криворізької міської ради за адресою: Дніпропетровська область, м. Кривий Ріг, мкр. Східний-І в районі вул. Симонова (у т.ч. ПКД)</t>
  </si>
  <si>
    <t xml:space="preserve">Нове будівництво критого багатофункціонального  спортивного манежу  Комунального позашкільного навчального закладу "Дитячо-юнацька спортивна школа №10" Криворізької міської ради за адресою: Дніпропетровська область, м. Кривий Ріг, мкр. Сонячний (у т.ч. ПКД)  </t>
  </si>
  <si>
    <t>Капітальний ремонт Палацу спорту Комунального позашкільного навчального закладу "Дитячо-юнацька спортивна школа №10" Криворізької міської ради за адресою: Дніпропетровська область, м. Кривий Ріг, вул. Бикова, 4 (у тч. ПКД)</t>
  </si>
  <si>
    <t>Нове будівництво спортивного комплексу Комунального позашкільного навчального закладу "НКДЮСШ №10" за адресою: Дніпропетровська область, м. Новомосковськ, в районі вул. Сучкова, 41 ( у т.ч. ПКД)</t>
  </si>
  <si>
    <t>Реставрація з пристосуванням будівлі комунального підприємства “Дніпропетровська філармонія ім. Л. Б. Когана” Дніпропетровської обласної ради (об’єкт культурної спадщини національного значення, охоронний номер 1075), розташованого за адресою: м. Дніпро, вул. Воскресенська, 6 ( у т.ч. ПКД)</t>
  </si>
  <si>
    <t>Реставрація фасаду будівлі комунального закладу “Дніпропетровський фаховий мистецько-художній коледж культури” Дніпропетровської обласної ради — “Будинок міської управи” (об’єкту культурної спадщини національного значення охор. № 1067) за адресою: м. Дніпро, просп. Д. Яворницького, 47 (у т.ч. ПКД)</t>
  </si>
  <si>
    <t>Реставрація комунального позашкільного навчального закладу “Центр дитячої та юнацької творчості Металургійного району” Криворізької міської ради за адресою: Дніпропетровська область, м. Кривий Ріг, вул. Степана Тільги, 13 (у т.ч. ПКД)</t>
  </si>
  <si>
    <t>Реставрація з пристосуванням будівлі Комунального позашкільного навчального закладу "Міський палац дитячої та юнацької творчості "Горицвіт" Криворізької міської ради за адресою: 50029, Дніпропетровська область, м. Кривий Ріг, Покровський район, вул. Ватутіна, 33-Б (у т.ч. ПКД)</t>
  </si>
  <si>
    <t>Реставрація з пристосуванням будівлі Криворізької гімназії №56 Криворізької міської ради за адресою: 50006, Дніпропетровська область, м. Кривий Ріг, Металургійний район, вул. Соборності, 20Г  (у т.ч. ПКД)</t>
  </si>
  <si>
    <t>1100000</t>
  </si>
  <si>
    <t>Департамент молоді і спорту Дніпропетровської обласної державної адміністрації</t>
  </si>
  <si>
    <t>1110000</t>
  </si>
  <si>
    <t>1117320</t>
  </si>
  <si>
    <t>1117325</t>
  </si>
  <si>
    <t>Капітальний ремонт даху та фасаду надбудови основної будівлі Комунального закладу «Дніпропетровська обласна школа вищої спортивної майстерності» за адресою Монастирський острів, будинок 6, м. Дніпро, Соборний район</t>
  </si>
  <si>
    <t>Капітальний ремонт мосту на км 25+036 автомобільної дороги загального користування місцевого значення  О042202 Білозерське-Українське Юр’ївського району Дніпропетровської області</t>
  </si>
  <si>
    <t>Капітальний ремонт автомобільної дороги загального користування місцевого значення О042104 /Н-11/ - аеропорт  км 0+000 - км 8+000 Широківського району Дніпропетровської області</t>
  </si>
  <si>
    <t>Капітальний ремонт КЗО “Навчально-виховний комплекс № 122 “загальноосвітній навчальний заклад - дошкільний навчальний заклад” Дніпровської міської ради, за адресою: м. Дніпро, вул. Кожедуба, 49</t>
  </si>
  <si>
    <t>Реконструкція стадіону, розташованого на території КПНЗ “Дитячо-юнацька спортивна школа № 3” Криворізької міської ради по вул. Зарічній, 3 у м. Кривий Ріг Дніпропетровської області</t>
  </si>
  <si>
    <t>Марганецька  міська територіальна громада</t>
  </si>
  <si>
    <t>Реконструкція стадіону ЗОШ № 7, м. Марганець, вул. Долгова, 1</t>
  </si>
  <si>
    <t>Капітальний ремонт ЗОШ № 9, м. Марганець, кв. Ювілейний, 16</t>
  </si>
  <si>
    <t xml:space="preserve">Капітальний ремонт басейну по вул. Єдності у м. Марганець </t>
  </si>
  <si>
    <t>Реконструкція першого поверху головного корпусу стаціонару під відділення невідкладної (екстреної) допомоги та діагностичного відділення, розташованого за адресою: м. Павлоград, вул. Дніпровська №541</t>
  </si>
  <si>
    <t>Капітальний ремонт КЗ “Дитячо-юнацька спортивна школа “Темп” м. Тернівка</t>
  </si>
  <si>
    <t>Капітальний ремонт внутрішніх приміщень КЗО “Божедарівська середня загальноосвітня школа І-ІІІ ступенів” Криничанської районної ради (чотири філії) вул. Лагерна, 14-Б, смт Щорськ, Криничанський район, Дніпропетровська область</t>
  </si>
  <si>
    <t>Капітальний ремонт будівлі амбулаторії загальної практики сімейної медицини по вул. Центральна, 7, в с. Сурсько-Литовське Дніпровського району Дніпропетровської області</t>
  </si>
  <si>
    <t>Автомобільна дорога на ділянці від вул. Кайдацький шлях до автомобільної дороги Київ-Луганськ-Ізварине,  м. Дніпро - будівництво</t>
  </si>
  <si>
    <t>Виготовлення проектно-кошторисної документації та експертизи по об’єкту : “Будівництво спортивного майданчика для мініфутболу зі штучним покриттям розміром 42х22 та універсального спортивного майданчика (баскетбол, волейбол, теніс) зі штучним покриттям (гумове) розміром 18х36 на базі Комунального закладу освіти “Криворізький ліцей “Джерело” Дніпропетровської обласної ради” за адресою вул. Сергія Колачевського, 86а, м. Кривий Ріг Дніпропетровської області</t>
  </si>
  <si>
    <t>Реконструкція спортивного комплексу “Металург” комунального позашкільного навчального закладу “Дитячо-юнацька спортивна школа № 1” Криворізької міської ради на пр-ті Металургів, 5 в 
м. Кривому Розі Дніпропетровської області, 50006</t>
  </si>
  <si>
    <t>Реконструкція комунального закладу спорткомплекс “Дніпровець” за адресою: вул. Набережна, 1 в, сел. Дніпровське, Верхньодніпровський район</t>
  </si>
  <si>
    <t>Нове будівництво багатофункціонального спортивного майданчика на території парку “Саксаганський” в районі вулиці Бикова в місті Кривому Розі Криворізького району Дніпропетровської області (в тому числі виготовлення проектно-кошторисної документації)”</t>
  </si>
  <si>
    <t>Виготовлення проектно-кошторисної документації з реконструкції парку “Саксаганський” в районі вулиці Бикова в місті Кривому Розі Криворізького району Дніпропетровської області</t>
  </si>
  <si>
    <t xml:space="preserve">Будівництво КДНЗ (ясел-садка) “Світанок” за адресою: 
м. Нікополь, перехрестя вул. Першотравнева та вул. 8 Березня </t>
  </si>
  <si>
    <t>Зеленодольська міська територіальна громада</t>
  </si>
  <si>
    <t>Реконструкція Зеленодольського ліцею № 2 Зеленодольської міської ради Дніпропетровської області під опорну школу за адресою: вулиця Рибалко, будинок 7, місто Зеленодольськ, Криворізький район, Дніпропетровська область, 53860, код юридичної особи в ЄДРПОУ: 20263339 (у тому числі виготовлення проектно-кошторисної документації)</t>
  </si>
  <si>
    <t>Реконструкція будівель міжнародного аеровокзального комплексу на 100 пас./год. та на 400 пас./год. комунального підприємства "Міжнародний аеропорт Кривий Ріг"  Криворізької міської  ради за адресою: Дніпропетровська обл., Криворізький район, с. Тернівка,  вулиця Аерорухівська, будинок 8 (у т.ч. ПКД)</t>
  </si>
  <si>
    <t>Виготовлення проектно-кошторисної документації по об’єкту “Реконструкція частини приміщень харчоблоку під фармацевтичний склад КП "ДОДКЛ" ДОР" за адресою: вул Космічна ,13, м Дніпро”</t>
  </si>
  <si>
    <r>
      <t>Реконструкція водогону від м. Новомосковськ до с. Орлівщина Новомосковського району Дніпропетровської області</t>
    </r>
    <r>
      <rPr>
        <b/>
        <sz val="11"/>
        <rFont val="Times New Roman"/>
        <family val="1"/>
        <charset val="204"/>
      </rPr>
      <t xml:space="preserve"> </t>
    </r>
  </si>
  <si>
    <r>
      <t>Реконструкція водогону від смт Черкаське до смт Гвардійське Новомосковського району Дніпропетровської області</t>
    </r>
    <r>
      <rPr>
        <b/>
        <sz val="11"/>
        <rFont val="Times New Roman"/>
        <family val="1"/>
        <charset val="204"/>
      </rPr>
      <t xml:space="preserve"> </t>
    </r>
  </si>
  <si>
    <t>Капітальний ремонт автомобільної дороги загального користування місцевого значення С042119  Новоселівка-Інгулець-/Р-74/ у Широківському районі Дніпропетровської області</t>
  </si>
  <si>
    <t xml:space="preserve">Капітальний ремонт автомобільної  дороги загального користування місцевого значення С041501 Лихівка-Байдаківка-Чистопіль П'ятихатського району Дніпропетровської області </t>
  </si>
  <si>
    <t>Капітальний ремонт будівлі спального корпусу (заходи з енергозбереження) КЗО  „Криворізька спеціальна школа „Натхнення” Дніпропетровської обласної ради” та благоустрій прилеглої території за адресою: вул. Кропивницького, 13, м. Кривий Ріг, Дніпропетровська область</t>
  </si>
  <si>
    <t>Капітальний ремонт будівлі головного корпусу (заходи з енергозбереження) Комунального закладу освіти  „Криворізька спеціальна школа  „Сузір’я”  Дніпропетровської обласної ради”  та благоустрій прилеглої території за адресою: вул. Едуарда Фукса, 9, м. Кривий Ріг, Дніпропетровська область</t>
  </si>
  <si>
    <t>Реконструкція частини приміщень харчоблоку під фармацевтичний склад КП "ДОДКЛ" ДОР"  за адресою: вул. Космічна, 13, м. Дніпро  (у т.ч. ПКД)</t>
  </si>
  <si>
    <t>Реставрація з пристосуванням будівлі комунального підприємства “Дніпропетровська філармонія ім. Л. Б. Когана” Дніпропетровської обласної ради (об’єкт культурної спадщини національного значення, охоронний номер 1075), розташованого за адресою: м. Дніпро, вул. Воскресенська, 6, (I черга), ( у т.ч. ПКД)</t>
  </si>
  <si>
    <t>Реставрація з пристосуванням будівлі комунального підприємства “Дніпропетровська філармонія ім. Л. Б. Когана” Дніпропетровської обласної ради (об’єкт культурної спадщини національного значення, охоронний номер 1075), розташованого за адресою: м. Дніпро, вул. Воскресенська, 6, (II черга), ( у т.ч. ПКД)</t>
  </si>
  <si>
    <t>Нове будівництво об’єкта монументального мистецтва (стели з державною символікою) за адресою: Дніпропетровська область, м. Кам'янське, в районі майдану Петра Калнишевського, 2 (у т.ч. ПКД)</t>
  </si>
  <si>
    <t>Реконструкція частини площі в районі майдану Петра Калнишевського, 2 у місті Кам'янське  Дніпропетровської області (у т.ч. ПКД)</t>
  </si>
  <si>
    <t xml:space="preserve">у тому числі проектні роботи </t>
  </si>
  <si>
    <t>Капітальний ремонт автомобільної дороги загального користування місцевого значення С041026 База відпочинку - Орлівщина - Піщанка у Новомосковському районі Дніпропетровської області</t>
  </si>
  <si>
    <t>Капітальний ремонт автомобільної дороги загального користування місцевого значення С040418 Василівка - /Т-04-01/ у Дніпровському районі Дніпропетровської області</t>
  </si>
  <si>
    <t>Капітальний ремонт автомобільної дороги загального користування місцевого значення О040603 /Верхівцеве -Кринички - Семенівка - Новоселівка/ - Миколаївка у Криничанському районі Дніпропетровської області</t>
  </si>
  <si>
    <t>Капітальний ремонт автомобільної дороги загального користування місцевого значення О040509 Новопілля - Красівське - Веселе - Вільне - Солдатське км 19+800- км 23+320 Криворізького району Дніпропетровської області</t>
  </si>
  <si>
    <t>Капітальний ремонт автомобільної дороги загального користування місцевого значення О040509 Новопілля - Красівське - Веселе - Вільне - Солдатське км 23+320 - км 27+800 Криворізького району Дніпропетровської області</t>
  </si>
  <si>
    <t>Реконструкція мережі медичного киснепостачання  КП "Дніпропетровська багатопрофільна клінічна лікарня з надання психіатричної допомоги" Дніпропетровської обласної ради"  за адресою: вул. Бехтерева,1,  м. Дніпро</t>
  </si>
  <si>
    <t>Реконструкція мережі медичного киснепостачання  КП "Дніпропетровська обласна клінічна лікарня ім. І.І. Мечникова" ДОР" за адресою: площа Соборна, 14, м. Дніпро. Терапевтичний корпус"</t>
  </si>
  <si>
    <t>Реконструкція мережі медичного киснепостачання КП "Криворізький протитуберкульозний диспансер"ДОР" за адресою: вул.Бехтерева,12,  м. Дніпро</t>
  </si>
  <si>
    <t>Реконструкція мережі медичного киснепостачання  КП "Дніпропетровський обласний госпіталь ветеранів війни" ДОР" за адресою: площа Соборна, 14, м. Дніпро</t>
  </si>
  <si>
    <t>Васильківська селищна територіальна громада</t>
  </si>
  <si>
    <t>Капітальний  ремонт  блоків “Б” і “В”  КП “Психоневрологічний центр медико-соціальної реабілітації дітей з тяжкими розладами мовлення та ураженнями центральної нервової системи” ДОР” по вул. Батумській, 62, в м. Дніпро</t>
  </si>
  <si>
    <t>2019-2024</t>
  </si>
  <si>
    <t>Капітальний ремонт приміщень під установку рентген обладнання, за адресою: вул. Космічна, 17 в м. Дніпро. Коригування</t>
  </si>
  <si>
    <t>Капітальний ремонт систем протипожежного захисту будівлі Обласного комунального підприємства культури "Дніпропетровський академічний театр опери та балету" розташованого за адресою: м. Дніпро, пр-т Д.Яворницького, 72а (у т.ч. ПКД)</t>
  </si>
  <si>
    <t>2018 – 2022</t>
  </si>
  <si>
    <t>Капітальний ремонт котельної КПК "Дніпровський академічний театр драми та комедії" ДОР" за адресою: м. Дніпро, пр. Дмитра Яворницького, 97</t>
  </si>
  <si>
    <t>Капітальний ремонт системи водозабезпечення з облаштуванням протипожежного водопроводу в будівлі театру ім. Т. Г. Шевченка по вул. Воскресенська, 5 (Леніна) в м. Дніпропетровськ (у т.ч. ПКД)</t>
  </si>
  <si>
    <t>Реконструкція стадіону "ШАХТАР" по вул. Дніпровська, 75а у м. Павлоград  Дніпропетровської області (у т.ч. ПКД)</t>
  </si>
  <si>
    <t>Капітальний ремонт Комунального закладу “Дошкільний навчальний заклад (ясла-садок) № 301” Криворізької міської ради за адресою: бульвар Вечірній, буд. 24, м. Кривий Ріг, Дніпропетровська область (у т. ч. ПКД)”;</t>
  </si>
  <si>
    <t>Реконструкція Криворізької загальноосвітньої школи I—III ступенів № 37 Криворізької міської ради за адресою: вул. Таісії Буряченко, 17, м. Кривий Ріг, Дніпропетровська область (у т. ч. ПКД)</t>
  </si>
  <si>
    <t>Реконструкція стадіону, розташованого на території КПНЗ “Дитячо-юнацька спортивна школа № 3” Криворізької міської ради по вул. Зарічній, 3 у м. Кривий Ріг Дніпропетровської області. Коригування</t>
  </si>
  <si>
    <t>Будівництво спортивно-оздоровчого комплексу на території парку Перемоги в м. Нікополь по вул. Херсонська (Коригування 2)</t>
  </si>
  <si>
    <t xml:space="preserve">Реконструкція комунального закладу спорткомплекс “Дніпровець” за адресою: вул. Набережна, 1в, сел. Дніпровське Верхньодніпровський район. Коригування </t>
  </si>
  <si>
    <t>Перший заступник голови обласної ради</t>
  </si>
  <si>
    <t>Г. ГУФМАН</t>
  </si>
  <si>
    <t>Капітальний ремонт Комунального дошкільного навчального закладу  "Дзвіночок" Першотравеньскої міської ради за адресою: вул. Гагаріна, 4 А, м. Першотравенськ, Дніпропетровська область ( у т.ч. ПКД)</t>
  </si>
  <si>
    <t>Капітальний ремонт "Першотравенської загальноосвітньої школи І-ІІІ ступенів № 5" за адресою: вул. Гагаріна, 39,  м. Першотравенськ, Дніпропетровська область (у т.ч. ПКД)</t>
  </si>
  <si>
    <t>Капітальний ремонт загальноосвітнього ліцею по вул. Центральній, 31 м. Покров (у т.ч. ПКД)</t>
  </si>
  <si>
    <t>Будівництво відкритих спортивних споруд на території комунального закладу "Загальноосвітній ліцей м. Покров Дніпропетровської області" за адресою: Дніпропетровська область, м. Покров, вул. Центральна, 31 (у т.ч. ПКД)</t>
  </si>
  <si>
    <t>Капітальний ремонт Комунального закладу "Тернівська загальноосвітня школа І-ІІІ ступенів № 6 Тернівської міської ради Дніпропетровської області" за адресою: вул. Миру, 19, м. Тернівка, Дніпропетровська область (у т.ч. ПКД)</t>
  </si>
  <si>
    <t>Нове будівництво закладу дошкільної освіти ясла - садок №1 "Сонечко"  Петриківської селищної ради на 220 місць за адресою: Дніпропетровська область, Дніпровський район, смт Петриківка, вул. Кутузова, 2Б ( у т.ч. ПКД)</t>
  </si>
  <si>
    <t>Реконструкція Томаківського НВК "ЗОШ І-ІІІ ступенів - ДНЗ" № 1 Томаківського району Дніпропетровської області по вул. Ватутіна, 7 (у т. ч. ПКД)</t>
  </si>
  <si>
    <t>Будівництво ДНЗ на 115 місць в смт Червоногригорівка Нікопольського району  (у т. ч. ПКД)</t>
  </si>
  <si>
    <t>Реконструкція спортивного комплексу “Металург” комунального позашкільного навчального закладу “Дитячо-юнацька спортивна школа № 1” Криворізької міської ради на пр-ті Металургів, 5, в м. Кривому Розі Дніпропетровської області, 50006</t>
  </si>
  <si>
    <t>Реконструкція ділянки трамвайної лінії швидкісного трамваю від станції Кільцева до станції Мудрьона в м. Кривий Ріг Дніпропетровської області (у т.ч. ПКД)</t>
  </si>
  <si>
    <t>Реконструкція ділянки трамвайної лінії швидкісного трамваю від станції Мудрьона до станції Майдан праці в м. Кривий Ріг Дніпропетровської області (у т.ч. ПКД)</t>
  </si>
  <si>
    <t>Реконструкція ділянки трамвайної лінії швидкісного трамваю від станції Майдан праці до станції Зарічна в м. Кривий Ріг Дніпропетровської області (у т.ч. ПКД)</t>
  </si>
  <si>
    <t>Капітальний ремонт акумуляторної установки понижувальної підстанції швидкісного трамваю "Вечірній бульвар" комунального підприємства "Швидкісний трамвай" в Саксаганському районі м. Кривого Рогу (у т.ч. ПКД)</t>
  </si>
  <si>
    <t>2013-2022</t>
  </si>
  <si>
    <t>Реконструкція будівлі Комунального закладу "Дніпровська міська дитяча клінічна лікарня № 5" Дніпровської міської ради по вул. Івана Акінфієва, 5  в м. Дніпрі (у т.ч. ПКД)</t>
  </si>
  <si>
    <t>Реконструкція комплексу Софіївської районної дитячо-юнацької спортивної школи по вул. Карпенка, 15, в смт Софіївка Софіївського району, Дніпропетровської області (у т.ч.ПКД)</t>
  </si>
  <si>
    <t>Будівництво стадіону в с. Придніпровське Нікопольського району Дніпропетровської області (у т.ч. ПКД)</t>
  </si>
  <si>
    <t>Реконструкція комунального позашкільного навчального закладу "Першотравенська дитячо-юнацька спортивна школа "ШАХТАР" за адресою: вул. Молодіжна, 40, м. Першотравенськ Дніпропетровської області (у тч.ч ПКД)</t>
  </si>
  <si>
    <t>Капітальний ремонт покрівлі Комунального закладу освіти „Ліцей „Сокіл” Дніпропетровської обласної ради” за адресою: вул. Космодромна, 5 м Дніпро</t>
  </si>
  <si>
    <t>Капітальний ремонт елементів благоустрою та гідроізоляції підвальних приміщень комунального закладу освіти „Ліцей „БОРИСФЕН” Дніпропетровської обласної ради” за адресою: вул. Ростовська, 15 м. Дніпро</t>
  </si>
  <si>
    <t>Капітальний ремонт по заміні вікон на металопластикові в навчальному корпусі КЗ „Жовтоводський фаховий педагогічний коледж” ДОР” за адресою: вул. Івана Франка, 5 м. Жовті Води</t>
  </si>
  <si>
    <t>Монтаж системи пожежної сигналізації, системи оповіщення про пожежу та управління евакуацією людей в об'єкті Кам'янського професійного ліцею. Навчальний універсальний корпус, Дніпропетровська область, м Кам'янське, вул. Лермонтова, 151. Капітальний ремонт</t>
  </si>
  <si>
    <t xml:space="preserve">Вакулівська сільська територіальна громада </t>
  </si>
  <si>
    <t>Капітальний ремонт приміщень будівлі акушерського корпусу за адресою вул. Кропоткіна, 16, м. Жовті Води (у т.ч. ПКД)</t>
  </si>
  <si>
    <t>Капітальний ремонт будівлі комунальної установи Спорткомплекс "Дніпровець" Верхньодніпровської міської ради за адресою: вул. Набережна, 1 в, сел. Дніпровське, Дніпропетровська область (у т.ч. ПКД)</t>
  </si>
  <si>
    <t>Будівництво малого групового будинку за адресою: Дніпропетровська обл., Софіївський район, с. Вакулове, вул. Каштанова, 30 (у т.ч. ПКД)</t>
  </si>
  <si>
    <t>Капітальний ремонт внутрішньої електромережі будівлі головного корпусу Комунального закладу освіти  „Криворізька спеціальна школа „Сузір′я” Дніпропетровської обласної ради” за адресою: вул. Едуарда Фукса, 9, м. Кривий Ріг</t>
  </si>
  <si>
    <t>Капітальний ремонт покрівлі будівлі навчального корпусу №2 КПНЗ “Дніпропетровський обласний центр науково-технічної творчості та інформаційних технологій учнівської молоді” за адресою Дніпропетровська область, м. Дніпро, вул.Ульянова, 4</t>
  </si>
  <si>
    <t xml:space="preserve">Капітальний ремонт покрівлі з утепленням навчального корпусу №2 КЗО „Ліцей „Синергія” ДОР” за адресою: 49026, м. Дніпро, вул. Прапорна, 25 </t>
  </si>
  <si>
    <t xml:space="preserve">Капітальний ремонт частини каналізаційних мереж на території КЗО „Ліцей „Синергія” ДОР” за адресою: 49026, м. Дніпро, вул. Прапорна, 25 </t>
  </si>
  <si>
    <t>Реконструкція системи газопостачання гуртожитку № 1 Дніпровського фахового педагогічного коледжу, розташованого за адресою: м. Дніпро, пр. Олександра Поля, 83</t>
  </si>
  <si>
    <t>1217380</t>
  </si>
  <si>
    <t xml:space="preserve">Капітальний ремонт дороги на вул. Едуарда Фукса в м. Кривому Розі Дніпропетровської області, </t>
  </si>
  <si>
    <t>Реконструкція будівлі Комунального закладу "Дніпровська міська дитяча клінічна лікарня № 5" Дніпровської міської ради по вул. Івана Акінфієва, 5 в м. Дніпрі</t>
  </si>
  <si>
    <t xml:space="preserve">Капітальний ремонт Криворізької загальноосвітньої спеціалізованої школи I-III ступенів № 4 з поглибленим вивченням іноземних мов Криворізької міської ради за адресою: вул. Героїв АТО, 15, м. Кривий Ріг, Дніпропетровська область </t>
  </si>
  <si>
    <t>2021-2024</t>
  </si>
  <si>
    <t>Капітальний ремонт будівлі Криворізької загальноосвітньої школи I-III ступенів №85 Криворізької міської ради Дніпропетровської області за адресою: 50046, місто Кривий Ріг, Військове містечко-35, будинок 25а</t>
  </si>
  <si>
    <t>Нове будiвництво басейну за адресою: вул. Олександра Поля, в районі буд. №32, м.Кривий Рiг, Днiпропетровська обл., 50000</t>
  </si>
  <si>
    <t>Капітальний ремонт Криворізької загальноосвітньої школи I-III ступенів №89 Криворізької міської ради Дніпропетровської області за адресою: 50054, місто Кривий Ріг, вулиця Мальовнича, будинок 1А</t>
  </si>
  <si>
    <t xml:space="preserve">Капітальний ремонт Криворізької гімназії № 95 за адресою: вул. Соборності, 20А, м. Кривий Ріг, Дніпропетровська область </t>
  </si>
  <si>
    <t xml:space="preserve">Капітальний ремонт Криворізької загальноосвітньої школи І-ІІІ ступенів №60 Криворізької міської ради за адресою: вул. Українська, 66, м. Кривий Ріг, Дніпропетровська область </t>
  </si>
  <si>
    <t xml:space="preserve">Капітальний ремонт Комунального закладу "Дошкільний навчальний заклад (ясла-садок) № 260" Криворізької міської ради за адресою: вул. Доватора, 5А, м. Кривий Ріг, Дніпропетровська область </t>
  </si>
  <si>
    <t>Капітальний ремонт Криворізького Центрально-Міського ліцею Криворізької міської ради за адресою: вул. Лермонтова, 12, м. Кривий Ріг, Дніпропетровська область</t>
  </si>
  <si>
    <t xml:space="preserve">Капітальний ремонт Комунального закладу "Дошкільний навчальний заклад (ясла-садок) № 180" Криворізької міської ради за адресою: вул. Віталія Матусевича, 8а, м. Кривий Ріг, Дніпропетровська область </t>
  </si>
  <si>
    <t>Капітальний ремонт Комунального закладу "Дошкільний навчальний заклад (ясла-садок) комбінованого типу №201" Криворізької міської ради за адресою: вул. Алмазна, 41, м. Кривий Ріг, Дніпропетровська область</t>
  </si>
  <si>
    <t xml:space="preserve">Капітальний ремонт Комунального закладу "Дошкільний навчальний заклад (ясла-садок) № 295" Криворізької міської ради за адресою: мікрорайон Сонячний, 3-Б, м. Кривий Ріг, Дніпропетровська область </t>
  </si>
  <si>
    <t>Реконструкція Комунального закладу "Дошкільний навчальний заклад (ясла-садок) № 70" Криворізької міської ради за адресою: вул. Кривбасівська, 54-А, м. Кривий Ріг, Дніпропетровська область</t>
  </si>
  <si>
    <t xml:space="preserve">Будівництво КДНЗ (ясел-садка) "Світанок" за адресою: м. Нікополь, перехрестя вул. Першотравнева та вул. 8 Березня </t>
  </si>
  <si>
    <t xml:space="preserve">Реконструкція стадіону Петропавлівської ЗОШ №2 смт Петропавлівка Петропавлівського району Дніпропетровської області </t>
  </si>
  <si>
    <t xml:space="preserve">Будівництво ДНЗ на 115 місць в смт Червоногригорівка Нікопольського району </t>
  </si>
  <si>
    <t>Новолатівська сільська територіальна громада</t>
  </si>
  <si>
    <t xml:space="preserve">0617360 </t>
  </si>
  <si>
    <t>0617363</t>
  </si>
  <si>
    <t>Капітальний ремонт спортивного майданчика на території Комунального закладу освіти “Криворізький ліцейінтернат з посиленою військово-фізичною підготовкою” Дніпропетровської обласної ради” (в тому числі виготовлення проектно-кошторисної документації) (адреса місцезнаходження: вулиця Ярослава Мудрого, будинок 81, місто Кривий Ріг, Криворізький район, Дніпропетровська область, 50027; код юридичної особи в ЄДРПОУ: 25004393)</t>
  </si>
  <si>
    <t>0817363</t>
  </si>
  <si>
    <t>Капітальний ремонт фасаду, утеплення будівлі комунального закладу “Криворізький дитячий будинок-інтернат” Дніпропетровської обласної ради” (в тому числі виготовлення проектно-кошторисної документації) (адреса місцезнаходження: вулиця Володимира Великого, будинок 42А, місто Кривий Ріг, Криворізький район, Дніпропетровська область, 50008; код юридичної особи в ЄДРПОУ: 03188292)</t>
  </si>
  <si>
    <t xml:space="preserve">0817360 </t>
  </si>
  <si>
    <t>Реконструкція системи медичного киснепостачання КП „Дніпропетровський обласний клінічний центр кардіології та кардіохірургії” ДОР” за адресою: м. Дніпро, вул. Князя Володимира Великого, 28</t>
  </si>
  <si>
    <t>Капітальний ремонт покрівлі будівлі корпусу № 1 за адресою: Томаківський район. с.Іллінка, вул. Гагаріна, 106</t>
  </si>
  <si>
    <t>Капітальний ремонт автомобільної дороги загального користування місцевого значення О041202 Курилівка- Миколаївка - Єлизаветівка Петриківського району Дніпропетровської області (окремими ділянками)</t>
  </si>
  <si>
    <t>Капітальний ремонт автомобільної дороги загального користування місцевого значення С041025 //Т-04-10/ -  Хуторо - Губиниха – Марьянівка/– Скотувате км 0+000 – км 1+380 Новомосковського району Дніпропетровської області</t>
  </si>
  <si>
    <t xml:space="preserve"> Капітальний ремонт автомобільної дороги загального користування місцевого значення О041008 Меліоративне - Знаменівка - Новотроїцьке - Солоний Лиман  Новомосковського району Дніпропетровської області</t>
  </si>
  <si>
    <t>Капітальний ремонт автомобільної дороги   загального користування місцевого значення  О041405 Гаврилівка - Іванівка - Новопавлівка Межівського  району Дніпропетровської області</t>
  </si>
  <si>
    <t>Реконструкція 3-го підйому по вул. Альпова,3 в м. Нікополь</t>
  </si>
  <si>
    <t>Славгородська селищна територіальна громада</t>
  </si>
  <si>
    <t>Капітальний ремонт (частковий) системи електропостачання у приміщенні медичного складу КП “Криворізький протитуберкульозного диспансеру” ДОР” в корпусі за адресою: м. Дніпро, вул. Бехтерева, 12</t>
  </si>
  <si>
    <t>Реконструкція частини території парку КП "Парк культури та відпочинку ім. Б.Хмельницького" Дніпровської міської ради" під урбан-парк за адресою: проспект Богдана Хмельницького, 27-П у м. Дніпро (у т.ч. ПКД)</t>
  </si>
  <si>
    <t>Реконструкція будівель та споруд КЗ “Дніпропетровський фаховий коледж спорту” Дніпропетровської обласної ради” за адресою: вулиця Гладкова, 39 у м. Дніпро (у т.ч. ПКД)</t>
  </si>
  <si>
    <t>Реконструкція нежитлової будівлі під гуртожиток КЗ “Дніпропетровський фаховий коледж спорту” Дніпропетровської обласної ради” за адресою: вулиця Краснопільська, 4 у м. Дніпро (у т.ч. ПКД)</t>
  </si>
  <si>
    <t>Реконструкція  водноспортивної бази КЗ “Дніпропетровський фаховий коледж спорту” Дніпропетровської обласної ради” за адресою: Монастирський острів, 22 у м. Дніпро (у т.ч. ПКД)</t>
  </si>
  <si>
    <t>2017-2023</t>
  </si>
  <si>
    <t>Реконструкція стадіону Чаплинської опорної школи Васильківського району Дніпропетровської області (у т.ч. ПКД)</t>
  </si>
  <si>
    <t>Реконструкція учбово-спортивної бази КЗ “Дніпропетровський фаховий коледж спорту” Дніпропетровської обласної ради”  за адресою: Дніпропетровська область, Новомосковський район, с. Орлівщина, вул. Дачна, 99а (у т.ч. ПКД)</t>
  </si>
  <si>
    <t>Реконструкція  стадіону з глядацькими трибунами  КПНЗ "Дитячо-юнацька спортивна школа №7" Криворізької міської ради за адресою: Дніпропетровська область, м. Кривий Ріг, вул. Черкасова, 10Б (у т.ч. ПКД)</t>
  </si>
  <si>
    <t>Будівництво критого ролер-дрому КПНЗ "Дитячо-юнацька спортивна школа №10" Криворізької міської ради за адресою: Дніпропетровська область, м. Кривий Ріг, вул. Бикова, 4 (у т.ч. ПКД)</t>
  </si>
  <si>
    <t>Реконструкція стадіону КПНЗ "Дитячо-юнацька спортивна школа №10" Криворізької міської ради за адресою: Дніпропетровська область, м. Кривий Ріг, вул. Бикова, 4 (у т.ч. ПКД)</t>
  </si>
  <si>
    <t>Реконструкція відділення екстреної медичної допомоги КНП “Криворізька міська лікарня № 17” Криворізької міської ради за адресою: м. Кривий Ріг, вул. Каткова, 2 (у т.ч. ПКД)</t>
  </si>
  <si>
    <t>Реконструкція будівель міжнародного аеровокзального комплексу на 100 пас./год. та на 400 пас./год. комунального підприємства "Міжнародний аеропорт Кривий Ріг" Криворізької міської  ради за адресою: Дніпропетровська обл., Криворізький район, с. Тернівка,  вулиця Аерорухівська, будинок 8 (у т.ч. ПКД)</t>
  </si>
  <si>
    <t>Будівництво амбулаторії на 1-2 лікаря з житлом за адресою: Дніпропетровська область, Нікопольський район , с. Чкалове, вул. Дружби ,61 В (у т.ч. ПКД)</t>
  </si>
  <si>
    <t>Будівництво спортивно-оздоровчого комплексу на території парку Перемоги в м. Нікополь по вул. Херсонська (у т.ч. ПКД)</t>
  </si>
  <si>
    <t>Реконструкція адміністративної будівлі під центр надання адміністративних послуг у форматі "Прозорий офіс" за адресою: м. Дніпро, просп. Слобожанський, 8 (у т.ч. ПКД)</t>
  </si>
  <si>
    <t>Реконструкція будівлі головного корпусу КП "Криворізька міська клінічна лікарня №2" Криворізької міської ради за адресою: Дніпропетровська область, м. Кривий Ріг, майдан 30-річчя Перемоги, 2  (у т.ч. ПКД)</t>
  </si>
  <si>
    <t>Реконструкція стадіону Криворізької гімназії № 95 Криворізької міської ради за адресою:  вул. Соборності, 20А, м. Кривий Ріг, Дніпропетровська область (у т.ч. ПКД)</t>
  </si>
  <si>
    <t>Реконструкція спортивного майданчика Криворізької загальноосвітньої школи І-ІІІ ступенів № 60 Криворізької міської ради за адресою: вул. Українська, 66, м. Кривий Ріг, Дніпропетровська область ( ут.ч. ПКД)</t>
  </si>
  <si>
    <t>Капітальний ремонт з утепленням фасаду будівлі КСНЗСП “ДВУФК” ДОР” за адресою: вулиця Гладкова,  39, м.Дніпро, 49033 (у т.ч. ПКД)</t>
  </si>
  <si>
    <t>Реконструкція штучних покриттів аеродрому комунального підприємства "Міжнародний аеропорт Кривий Ріг" Криворізької міської ради" за адресою: 50000, Дніпропетровська обл., місто Кривий Ріг, АЕРОПОРТ. Виробничі споруди, інженерні мережі та об’єкти життєзабезпечення (у т.ч. ПКД)</t>
  </si>
  <si>
    <t>Реконструкція будівлі спортивного корпусу спортивного комплексу “Олімпійські резерви” КЗ “Дніпропетровський фаховий коледж спорту” Дніпропетровської обласної ради” за адресою: проспект Б.Хмельницького, 29 А у м.Дніпро (у т.ч. ПКД)</t>
  </si>
  <si>
    <t>Софіївська селищна теріторіальна громада</t>
  </si>
  <si>
    <t>Капітальний ремонт з утеплення фасаду, що становить складову частину житлового будинку за адресою: вул. Калинова, 45, м. Дніпро (у т.ч. ПКД)</t>
  </si>
  <si>
    <t>Капітальний ремонт з утеплення фасаду, що становить складову частину житлового будинку за адресою: вул. Калинова, 37, м.Дніпро (у т.ч. ПКД)</t>
  </si>
  <si>
    <t>Реконструкція  відкритого  плавального басейну  КПНЗ "Дитячо-юнацька спортивна школа №7" Криворізької міської ради за адресою: Дніпропетровська область, м. Кривий Ріг, вул. Черкасова, 10Б (у т.ч. ПКД)</t>
  </si>
  <si>
    <t>Будівництво водно-спортивного комплексу за адресою: вул. Харківська, 3б, м. Тернівка, Дніпропетровська область (у т.ч. ПКД)</t>
  </si>
  <si>
    <t>Виготовлення проектно-кошторисної документації "Капітальний ремонт пожежної сигналізації КП "Криворізький Центр профілактики та боротьби зі СНІДом" ДОР"</t>
  </si>
  <si>
    <t>Капітальний ремонт покрівлі та утеплення фасаду, що становить складову частину житлового будинку за адресою: проспект Гагаріна, 14 м. Кривий Ріг (Термомодернізація)</t>
  </si>
  <si>
    <t>Капітальний ремонт покрівлі та утеплення фасаду, що становить складову частину житлового будинку за адресою: проспект Гагаріна,18  м. Кривий Ріг (Термомодернізація)</t>
  </si>
  <si>
    <t>Капітальний ремонт покрівлі та утеплення фасаду, що становить складову частину житлового будинку за адресою: проспект Гагаріна,21  м. Кривий Ріг (Термомодернізація)</t>
  </si>
  <si>
    <t>Капітальний ремонт покрівлі та утеплення фасаду, що становить складову частину житлового будинку за адресою: проспект Гагаріна,22  м. Кривий Ріг (Термомодернізація)</t>
  </si>
  <si>
    <t>Капітальний ремонт покрівлі та утеплення фасаду, що становить складову частину житлового будинку за адресою: проспект Гагаріна, 24  м. Кривий Ріг (Термомодернізація)</t>
  </si>
  <si>
    <t>Капітальний ремонт покрівлі та утеплення фасаду, що становить складову частину житлового будинку за адресою: проспект Гагаріна, 25  м. Кривий Ріг (Термомодернізація)</t>
  </si>
  <si>
    <t>Капітальний ремонт покрівлі та утеплення фасаду, що становить складову частину житлового будинку за адресою: проспект Гагаріна, 27  м. Кривий Ріг (Термомодернізація)</t>
  </si>
  <si>
    <t>Капітальний ремонт покрівлі та утеплення фасаду, що становить складову частину житлового будинку за адресою: проспект Гагаріна, 30 м. Кривий Ріг (Термомодернізація)</t>
  </si>
  <si>
    <t>Капітальний ремонт покрівлі та утеплення фасаду, що становить складову частину житлового будинку за адресою: проспект Гагаріна, 35  м. Кривий Ріг (Термомодернізація)</t>
  </si>
  <si>
    <t>Капітальний ремонт покрівлі та утеплення фасаду, що становить складову частину житлового будинку за адресою: проспект Гагаріна, 36 м. Кривий Ріг (Термомодернізація)</t>
  </si>
  <si>
    <t>Капітальний ремонт покрівлі та утеплення фасаду, що становить складову частину житлового будинку за адресою: проспект Металургів 18 м. Кривий Ріг (Термомодернізація)</t>
  </si>
  <si>
    <t>Капітальний ремонт покрівлі та утеплення фасаду, що становить складову частину житлового будинку за адресою: проспект Металургів 20 м. Кривий Ріг (Термомодернізація)</t>
  </si>
  <si>
    <t>Капітальний ремонт покрівлі та утеплення фасаду, що становить складову частину житлового будинку за адресою: проспект. Металургів 22 м. Кривий Ріг (Термомодернізація)</t>
  </si>
  <si>
    <t>Капітальний ремонт покрівлі та утеплення фасаду, що становить складову частину житлового будинку за адресою: проспект Металургів 24 м. Кривий Ріг (Термомодернізація)</t>
  </si>
  <si>
    <t xml:space="preserve">Капітальний ремонт автомобільної дороги загального користування місцевого значення О040301 Верхньодніпровськ – Боровківка – Доброгірське км 0+000 –км 29+042 Верхньодніпровського району Дніпропетровської області </t>
  </si>
  <si>
    <t>Капітальний ремонт автомобільної дороги загального користування місцевого значення С040101 /Н-23/ - Вільне км 0+000 - км 3+350 Апостолівського району Дніпропетровської області</t>
  </si>
  <si>
    <t>Капітальний ремонт автомобільної дороги загального користування місцевого значення О040507 Тернівка – Софіївка-/Кривий Ріг-станція Гейківка/ км 16+600 - км 24+950  Криворізького району Дніпропетровської області</t>
  </si>
  <si>
    <t>Капітальний ремонт автомобільної дороги загального користування місцевого значення О040501 Кривий Ріг-станція Гейківка км 3+200 - км 10+100  Криворізького району Дніпропетровської області</t>
  </si>
  <si>
    <t xml:space="preserve">Капітальний ремонт автомобільної дороги загального користування місцевого значення О040504 Лозуватка – станція Грекувата км 0+000 - км 5+670 Криворізького району Дніпропетровської області </t>
  </si>
  <si>
    <t>Капітальний ремонт автомобільної дороги загального користування місцевого значення О040507 Тернівка-Софіївка - /Кривий Ріг - станція Гейківка/  км 0+000 - км 8+300 Криворізького району Дніпропетровської області</t>
  </si>
  <si>
    <t>Капітальний ремонт автомобільної дороги загального користування місцевого значення О040507 Тернівка-Софіївка - /Кривий Ріг - станція Гейківка/  км 8+300 - км 16+600  Криворізького району Дніпропетровської області</t>
  </si>
  <si>
    <t>Капітальний ремонт автомобільної дороги загального користування місцевого значення О040509 Новопілля - Красівське - Веселе - Вільне - Солдатське км 2+840 - км 11+500 Криворізького району Дніпропетровської області</t>
  </si>
  <si>
    <t>Капітальний ремонт автомобільної дороги загального користування місцевого значення О040509 Новопілля - Красівське - Веселе - Вільне - Солдатське км 11+500 - км 19+800 Криворізького району Дніпропетровської області</t>
  </si>
  <si>
    <t>Капітальний ремонт автомобільної дороги загального користування місцевого значення О042106 Східний обхід смт. Широке км 0+000 - км 2+100 Широківського району Дніпропетровської області</t>
  </si>
  <si>
    <t>Капітальний ремонт автомобільної дороги загального користування місцевого значення С040520 Кам’яне Поле-Пичугина- Суворова- Мар’ївка км. 25+542 - км. 29+422; км. 30+148 - км. 35+321; км. 36+011 - км. 43+342; км. 43+912 - км. 55+395 (окремими ділянками) у Криворізькому районі Дніпропетровської області</t>
  </si>
  <si>
    <t>Капітальний ремонт автомобільної дороги загального користування місцевого значення C042103 Мирне - Інгулець км 10+340 - км 15+740  Широківського району Дніпропетровської області</t>
  </si>
  <si>
    <t>Капітальний ремонт автомобільної дороги загального користування місцевого значення О042104 /Н-11/ - аеропорт км 8+000  - км 16+300 Широківського району Дніпропетровської області</t>
  </si>
  <si>
    <t>Капітальний ремонт автомобільної дороги загального користування місцевого значення О042104 /Н-11/ - аеропорт км 16+300  - км 21+000 Широківського району Дніпропетровської області</t>
  </si>
  <si>
    <t>Капітальний ремонт автомобільної дороги загального користування місцевого значення С042134 Шерстірня-Ганнівка у Широківському районі Дніпропетровської області</t>
  </si>
  <si>
    <t>Капітальний ремонт автомобільної дороги загального користування місцевого значення С041003 Миколаївка- Губиниха у Новомосковському районі Дніпропетровської області</t>
  </si>
  <si>
    <t>Капітальний ремонт автомобільної дороги загального користування місцевого значення С041007 Вишневе-Перещепинський елеватор - /М-18/ у Новомосковському районі Дніпропетровської області</t>
  </si>
  <si>
    <t xml:space="preserve"> Капітальний ремонт автомобільної дороги загального користування місцевого значення О041008 Меліоративне - Знаменівка - Новотроїцьке - Солоний Лиман Новомосковського району Дніпропетровської області (окремими ділянками)</t>
  </si>
  <si>
    <t>Капітальний ремонт автомобільної дороги загального користування місцевого значення О042202 Білозерське-Українське на ділянці км 8+670 - км 17+340  Юр’ївського району Дніпропетровської області</t>
  </si>
  <si>
    <t>Капітальний ремонт автомобільної дороги загального користування місцевого значення О042202 Білозерське-Українське на ділянці км 17+340 - км 26+010  Юр’ївського району Дніпропетровської області</t>
  </si>
  <si>
    <t>Капітальний ремонт автомобільної дороги загального користування місцевого значення О042202 Білозерське-Українське на ділянці км 33+460 - км 36+623  Юр’ївського району Дніпропетровської області</t>
  </si>
  <si>
    <t>Капітальний ремонт автомобільної дороги загального користування місцевого значення О042202 Білозерське-Українське на ділянці км 0+000 - км 8+670  Юр’ївського району Дніпропетровської області</t>
  </si>
  <si>
    <t>Капітальний ремонт дорожнього покриття вул. Двінська м. Кривий Ріг</t>
  </si>
  <si>
    <t>Лозуватська сільська територіальна громада</t>
  </si>
  <si>
    <t>Капітальний ремонт проїзної частини вул. Сагайдачного в с. Лозуватка Криворізького району Дніпропетровської області</t>
  </si>
  <si>
    <t>Капітальний ремонт проїзної частини вул. Зарічна в с. Лозуватка Криворізького району Дніпропетровської області</t>
  </si>
  <si>
    <t>Капітальний ремонт з утеплення фасаду, що становить складову частину житлового будинку за адресою:  проспект Гагаріна, 17 м. Кривий Ріг</t>
  </si>
  <si>
    <t>Реконструкції мережі медичного киснепостачання КП "Дніпропетровська обласна клінічна лікарня ім. І.І. Мечникова" ДОР" за адресою: пл. Соборна, 14. м. Дніпро</t>
  </si>
  <si>
    <t>Реставрація з пристосуванням будівлі комунального підприємства “Дніпропетровська філармонія ім. Л. Б. Когана” Дніпропетровської обласної ради (об’єкт культурної спадщини національного значення, охоронний номер 1075), розташованого за адресою: м. Дніпро, вул. Воскресенська, 6</t>
  </si>
  <si>
    <t>Реставрація фасаду будівлі комунального закладу “Дніпропетровський фаховий мистецько-художній коледж культури” Дніпропетровської обласної ради — “Будинок міської управи”</t>
  </si>
  <si>
    <t>Реставрація комунального позашкільного навчального закладу “Центр дитячої та юнацької творчості Металургійного району” Криворізької міської ради за адресою: Дніпропетровська область, м. Кривий Ріг, вул. Степана Тільги, 13</t>
  </si>
  <si>
    <t>Капітальний ремонт ділянки проїжджої частини дорожнього покриття по вул. Чайковського від вул. Шахтарської Слави до вул. Ювілейної в м.Першотравенськ Дніпропетровської області</t>
  </si>
  <si>
    <t>Реконструкція внутрішньоквартальної каналізаційної мережі від буд. 16/1 по вул. Молодіжна до камери гасіння в м. Вільногірську Дніпропетровської області</t>
  </si>
  <si>
    <t>Капітальний ремонт шляхопроводу з підходами на км 50+669 автомобільної дороги загального користування державного значення Т-04-01 Днiпро - Василькiвка - Покровське - Гуляйполе - Пологи - Мелiтополь, Дніпропетровська область</t>
  </si>
  <si>
    <t>Капітальний ремонт мосту з підходами на км 59+662 автомобільної дороги загального користування державного значення Т-04-01 Днiпро - Василькiвка - Покровське - Гуляйполе - Пологи - Мелiтополь, Дніпропетровська область</t>
  </si>
  <si>
    <t>Капітальний ремонт мосту з підходами на км 64+281 автомобільної дороги загального користування державного значення Т-04-01 Днiпро - Василькiвка - Покровське - Гуляйполе - Пологи - Мелiтополь, Дніпропетровська область</t>
  </si>
  <si>
    <t>Капітальний ремонт мосту з підходами на км 65+639 автомобільної дороги загального користування державного значення Т-04-01 Днiпро - Василькiвка - Покровське - Гуляйполе - Пологи - Мелiтополь, Дніпропетровська область</t>
  </si>
  <si>
    <t>Капітальний ремонт мосту з підходами на км 86+060 автомобільної дороги загального користування державного значення Т-04-01 Днiпро - Василькiвка - Покровське - Гуляйполе - Пологи - Мелiтополь, Дніпропетровська область</t>
  </si>
  <si>
    <t>Капітальний ремонт мосту з підходами на км 103+231 автомобільної дороги загального користування державного значення Т-04-01 Днiпро - Василькiвка - Покровське - Гуляйполе - Пологи - Мелiтополь, Дніпропетровська область</t>
  </si>
  <si>
    <t>Капітальний ремонт мосту з підходами на км 105+762 автомобільної дороги загального користування державного значення Т-04-01 Днiпро - Василькiвка - Покровське - Гуляйполе - Пологи - Мелiтополь, Дніпропетровська область</t>
  </si>
  <si>
    <t>Капітальний ремонт мосту з підходами на км 110+218 автомобільної дороги загального користування державного значення Т-04-01 Днiпро - Василькiвка - Покровське - Гуляйполе - Пологи - Мелiтополь, Дніпропетровська область</t>
  </si>
  <si>
    <t>Капітальний ремонт мосту з підходами на км 111+302 автомобільної дороги загального користування державного значення Т-04-01 Днiпро - Василькiвка - Покровське - Гуляйполе - Пологи - Мелiтополь, Дніпропетровська область</t>
  </si>
  <si>
    <t>Капітальний ремонт мосту з підходами на км 114+012 автомобільної дороги загального користування державного значення Т-04-01 Днiпро - Василькiвка - Покровське - Гуляйполе - Пологи - Мелiтополь, Дніпропетровська область</t>
  </si>
  <si>
    <t>Капітальний ремонт мосту з підходами на км 116+198 автомобільної дороги загального користування державного значення Т-04-01 Днiпро - Василькiвка - Покровське - Гуляйполе - Пологи - Мелiтополь, Дніпропетровська область</t>
  </si>
  <si>
    <t>Капітальний ремонт мосту з підходами на км 117+277 автомобільної дороги загального користування державного значення Т-04-01 Днiпро - Василькiвка - Покровське - Гуляйполе - Пологи - Мелiтополь, Дніпропетровська область</t>
  </si>
  <si>
    <t>Капітальний ремонт мосту з підходами на км 120+181 автомобільної дороги загального користування державного значення Т-04-01 Днiпро - Василькiвка - Покровське - Гуляйполе - Пологи - Мелiтополь, Дніпропетровська область</t>
  </si>
  <si>
    <t>Капітальний ремонт мосту з підходами на км 125+614 автомобільної дороги загального користування державного значення Т-04-01 Днiпро - Василькiвка - Покровське - Гуляйполе - Пологи - Мелiтополь, Дніпропетровська область</t>
  </si>
  <si>
    <t>Капітальний ремонт мосту з підходами на км 134+481 автомобільної дороги загального користування державного значення Т-04-01 Днiпро - Василькiвка - Покровське - Гуляйполе - Пологи - Мелiтополь, Дніпропетровська область</t>
  </si>
  <si>
    <t>Капітальний ремонт автомобільної дороги загального користування державного значення Р-74 П'ятихатки - Кривий Ріг - Широке на ділянці км 2+311 – км 14+960, Дніпропетровська область</t>
  </si>
  <si>
    <t>Капітальний ремонт автомобільної дороги загального користування державного значення Р-74 П'ятихатки - Кривий Ріг - Широке на ділянці км 24+730 – км 45+974, Дніпропетровська область</t>
  </si>
  <si>
    <t>Капітальний ремонт автомобільної дороги загального користування державного значення Р-74 П'ятихатки - Кривий Ріг - Широке на ділянці км 105+330 – км 122+752, Дніпропетровська область</t>
  </si>
  <si>
    <t>Капітальний ремонт автомобільної дороги загального користування державного значення Р-80 Кам'янське - Миколаївка - Солоне - /Н-08/ на ділянці км 16+448 – км 52+241, Дніпропетровська область</t>
  </si>
  <si>
    <t>Капітальний ремонт автомобільної дороги загального користування державного значення Т-04-12 Кам’янське – Шульгівка – Михайлівка – Котовка – Перещепине – Чернявщина – Жемчужне на ділянці км 72+173 – км 112+121, Дніпропетровська область</t>
  </si>
  <si>
    <t>Капітальний ремонт автомобільної дороги загального користування державного значення Т-04-15 Верхньодніпровськ - Вільногірськ - /М-04/ на ділянці км 2+020 – км 29+865, Дніпропетровська область</t>
  </si>
  <si>
    <t>Капітальний ремонт автомобільної дороги загального користування державного значення Т-04-20 Одарівка - Томаківка - Вищетарасівка на ділянці км 77+696 – км 110+801, Дніпропетровська область</t>
  </si>
  <si>
    <t>Капітальний ремонт автомобільної дороги загального користування державного значення Т-04-23 Мишурин Ріг - Вільногірськ на ділянці км 0+000 – км 46+273, Дніпропетровська область</t>
  </si>
  <si>
    <t>Капітальний ремонт автомобільної дороги загального користування державного значення Т-04-26 /М-04/ - Козачий Гай на ділянці км 0+000 – км 21+497, Дніпропетровська область</t>
  </si>
  <si>
    <t>Капітальний ремонт автомобільної дороги загального користування державного значення Т-04-44 Новомиколаївка - Грушівка - Сурсько-Михайлівка на ділянці км 0+000 – км 14+747, Дніпропетровська область</t>
  </si>
  <si>
    <t>Капітальний ремонт автомобільної дороги загального користування державного значення Т-04-45 Синельникове - Славгород - Вільнянськ на ділянці км 5+208 – км 31+009, Дніпропетровська область</t>
  </si>
  <si>
    <t xml:space="preserve">Капітальний ремонт автомобільної дороги загального користування місцевого значення О041707 Привільне - Тритузне - Широке – Дніпровське на ділянці км 29+084 - км 40+410 Солонянського району Дніпропетровської області </t>
  </si>
  <si>
    <t>Капітальний ремонт автомобільної дороги загального користування місцевого значення О041707 Привільне - Тритузне - Широке – Дніпровське на ділянці км 9+703 - км 15+800 Солонянського району Дніпропетровської області</t>
  </si>
  <si>
    <t xml:space="preserve">Капітальний ремонт автомобільної дороги загального користування місцевого значення О041707 Привільне - Тритузне - Широке – Дніпровське на ділянці км 18+729 - км 29+084 Солонянського району Дніпропетровської області </t>
  </si>
  <si>
    <t>Капітальний ремонт автомобільної дороги загального користування місцевого значення О040503 /Н-23/ – Лозуватка км 0+000 - км 6+835 Криворізького району Дніпропетровської області</t>
  </si>
  <si>
    <t xml:space="preserve">Капітальний ремонт мосту на км 12+294 автодороги С040522 Тернуватка – цегельний завод – Лозуватка Криворізького району Дніпропетровської області </t>
  </si>
  <si>
    <t>Капітальний ремонт мосту на км 16+939 автодороги О041804 Вакулове – Лошкарівка – /Т-04-32/ Нікопольського району Дніпропетровської області</t>
  </si>
  <si>
    <t>Капітальний ремонт Криворізької загальноосвітньої школи І-ІІІ ступенів № 87 Криворізької міської ради Дніпропетровської області за адресою: 50048, Дніпропетровська область, м. Кривий Ріг, Довгинцівський район, вул. Сормівська, 5 (у т.ч. ПКД)</t>
  </si>
  <si>
    <t>Реконструкція стадіону Криворізької загальноосвітньої школи І-ІІІ ступенів № 87 Криворізької міської ради Дніпропетровської області за адресою: 50048, Дніпропетровська область, м. Кривий Ріг, Довгинцівський район, вул. Сормівська, 5 (у т.ч. ПКД)</t>
  </si>
  <si>
    <t>Капітальний ремонт Криворізького навчально-виховного комплексу №128 "Загальноосвітня школа І-ІІІ ступенів - дошкільний навчальний заклад (дитячий садок)" Криворізької міської ради Дніпропетровської області за адресою: 50038, Дніпропетровська область, м. Кривий Ріг, Довгинцівський район, вул. Симонова, 12 (у т.ч. ПКД)</t>
  </si>
  <si>
    <t>Капітальний ремонт Сурсько-Литовської середньої школи Дніпровського району Дніпропетровської області (у т.ч. ПКД)</t>
  </si>
  <si>
    <t>Реконструкція стадіону Томаківської  ЗОШ I-III ступенів №1 по вул. Ватутіна, 7 в смт Томаківка ( у т.ч. ПКД)</t>
  </si>
  <si>
    <t>Червоногригорівська селищна територіальна громада</t>
  </si>
  <si>
    <t>Реконструкція головного корпусу КЗ  “Дніпропетровська міська лікарня № 15" ДОР" під КЗ “Обласний центр поліативної та хоспісної допомоги"  по вул. Перемоги, 113  м. Дніпро ( у т.ч. ПКД)</t>
  </si>
  <si>
    <t>Реконструкція частини хірургічного корпусу КНП "КЛШМД" ДМР по вул. Володимира Антоновича, 65 у м. Дніпрі під операційний блок та відділення інтенсивної терапії політравми</t>
  </si>
  <si>
    <t>Реконструкція будівель Комунального закладу "Дніпровська міська дитяча клінічна лікарня №6" Дніпровської міської ради по вул. Караваєва, 68 у м. Дніпрі. II черга. Корпус №2 - інфекційний</t>
  </si>
  <si>
    <t>Реконструкція частини будівлі терапевтичного корпусу КЗ "Дніпровське КОШМД" по вул. Володимира Антоновича, 65 у м. Дніпрі під Центр гострої кардіоваскулярної та цереброваскулярної патології</t>
  </si>
  <si>
    <t>Реконструкція інженерних мереж Комунального закладу "Дніпровська міська дитяча клінічна лікарня №6" Дніпровської міської ради по вул. Караваєва, 68 у м. Дніпрі</t>
  </si>
  <si>
    <t xml:space="preserve">Реконструкція будівлі головного корпусу (блоки № 1,2,3) КЗ “ДОДКЛ” ДОР” по вул. Космічній, 13 м. Дніпро, в межах землекористування ( у т.ч. ПКД) </t>
  </si>
  <si>
    <t>2016-2022</t>
  </si>
  <si>
    <t xml:space="preserve">Капітальний ремонт будівлі нового хірургічного корпусу комунального закладу “Дніпропетровська обласна клінічна лікарня ім. І. І. Мечникова” з утепллюванням фасаду та підсиленням опорних ділянок спирання плит перекриття по блокам “А” і “Д”. Коригування ( у т.ч. ПКД) </t>
  </si>
  <si>
    <t xml:space="preserve">Реконструкція з розширенням комунального підприємства  "Криворізький онкологічний диспансер" Дніпропетровської обласної ради  за адресою:  вул. Дніпровське шосе, будинок 41, м. Кривий Ріг, Дніпропетровська область, 50048 ( у т.ч. ПКД) </t>
  </si>
  <si>
    <t>Реконструкція будівлі гуртожитку під амбулаторію ЗПСМ по вул. Гагаріна, 17 в с. Червоне Криворізького району Дніпропетровської області ( у т.ч. ПКД)</t>
  </si>
  <si>
    <t>Грушівська сільська  територіальна громада</t>
  </si>
  <si>
    <t xml:space="preserve">Капітальний ремонт будинку культури за адресою: 53850, Дніпропетровська область, Апостолівський район, с.Грушівка , вул. Олександра Довженка, 37 </t>
  </si>
  <si>
    <t>Новоолександрівська сільська  територіальна громада</t>
  </si>
  <si>
    <t>Будівництво будинку культури в с. Новоолександрівка по вул. Парковій, 1-К  Дніпровського району Дніпропетровської області ( у т.ч. ПКД)</t>
  </si>
  <si>
    <t>Будівництво музейного комплексу “Музей історії Петриківського розпису та народних ремесел" за адресою: Дніпропетровська область, Дніпровський район смт Петриківка, проспект Петра Калнишевського, 36А  ( у т.ч. ПКД)</t>
  </si>
  <si>
    <t>Реконструкція системи теплопостачання стадіону “Трудові резерви”, м. Дніпро. Збільшення потужності ( у т.ч. ПКД)</t>
  </si>
  <si>
    <t>Реконструкція існуючих міні-футбольних майданчиків № 2,4,5 на спортивному комплексі "Олімпійські резерви" КСНЗСП "ДВУФК" ДОР" за адресою: пр. Богдана Хмельницького, 29А у м. Дніпро ( у т.ч. ПКД)</t>
  </si>
  <si>
    <t>Реконструкція універсального видовищно-спортивного палацу "Метеор" за адресою: вул. Макарова, 27-А, м. Дніпро ( у т.ч. ПКД)</t>
  </si>
  <si>
    <t>Тернівська міська територіальна громада</t>
  </si>
  <si>
    <t>Капітальний ремонт КЗ "Дитячо-юнацька спортивна школа "Темп" м. Тернівка ( у т.ч. ПКД)</t>
  </si>
  <si>
    <t>Реконструкція комунального закладу спорткомплекс "Дніпровець" за адресою: вул. Набережна, 1 в,   сел. Дніпровське Верхньодніпровський район ( у т.ч. ПКД)</t>
  </si>
  <si>
    <t>Магдалинівська селищна територіальна громада</t>
  </si>
  <si>
    <t>Реконструкція футбольного поля на території спортивного комплексу "Мрія" по вул. Центральній, 1-Б в смт Магдалинівка Магдалинівського району Дніпропетровської області  (у  т. ч. ПКД)</t>
  </si>
  <si>
    <t>Покровська селищна територіальна громада</t>
  </si>
  <si>
    <t>Софіївська селищна  територіальна громада</t>
  </si>
  <si>
    <t>Царичанська селищна територіальна громада</t>
  </si>
  <si>
    <t>Реконструкція стадіону "Діброва" в смт Царичанка Царичанського району</t>
  </si>
  <si>
    <t>Червоногригорівська селищна  територіальна громада</t>
  </si>
  <si>
    <t>1517340</t>
  </si>
  <si>
    <t>Проектування, реставрація та охорона пам’яток архітектури</t>
  </si>
  <si>
    <t xml:space="preserve">Троїцький собор в м. Новомосковську – реставрація. Коригування </t>
  </si>
  <si>
    <t>2012-2021</t>
  </si>
  <si>
    <t>Петропавлівська селищна територіальна громада</t>
  </si>
  <si>
    <t>Капітальний ремонт Петропавлівської ЗОШ №2 смт Петропавлівка Петропавлівського району Дніпропетровської області ( у т.ч. ПКД)</t>
  </si>
  <si>
    <t>Реконструкція першого поверху терапевтичного корпусу під відділення невідкладної (екстреної) медичної допомоги КЗ  "Дніпропетровське клінічне об'єднання швидкої медичної допомоги" Дніпропетровської обласної ради" по вул. Свердлова, 65 м. Дніпропетровську ( у т.ч. ПКД)</t>
  </si>
  <si>
    <t>Реконструкція нежитлового приміщення КЗ "Дніпровський центр первинної медико-санітарної допомоги №2" за адресою: вул.Козака Мамая, 26, м.Дніпро, під розміщення амбулаторії загальної практики сімейної медицини  ( у т.ч.ПКД)</t>
  </si>
  <si>
    <t>Реконструкція нежитлового приміщення КЗ "Дніпровський центр первинної медико-санітарної допомоги №7" за адресою: м. Дніпро, вул. Надії Алексєєнко, 106, під розміщення амбулаторії загальної практики сімейної медицини</t>
  </si>
  <si>
    <t>Реконструкція першого поверху головного корпусу стаціонару під відділення  невідкладної (екстреної) допомоги та діагностичного відділення, розташованого за адресою: м. Павлоград, вул. Дніпровська №541 ( у т.ч. ПКД)</t>
  </si>
  <si>
    <t>Реконструкція комунального закладу "Дошкільний навчальний заклад (ясла-садок) – центр розвитку дитини №27 "Орлятко" Кам’янської міської ради за адресою: просп.Наддніпрянський, 5 ( у т.ч. ПКД)</t>
  </si>
  <si>
    <t>Школа №2 смт Межова Дніпропетровської області - реконструкція. Коригування III, (у  т. ч. ПКД)</t>
  </si>
  <si>
    <t>Софіївська селищна об'єднана територіальна громада</t>
  </si>
  <si>
    <t>1517370</t>
  </si>
  <si>
    <t>7370</t>
  </si>
  <si>
    <t>Реалізація інших заходів щодо соціально-економічного розвитку територій</t>
  </si>
  <si>
    <t>Будівництво (добудова) комплексу “Центр високих технологій ракетно-космічної галузі та виховання і підготовки наукових та інженерних кадрів у м. Дніпропетровську" під експозиційно-інформаційний виставочний комплекс за адресою: Дніпропетровська область м. Дніпро, вул. Січеславська Набережна, в районі будинку 14 ( у т.ч. ПКД)</t>
  </si>
  <si>
    <t>Нове будівництво об’єкта монументального мистецтва (стели з державною символікою) за адресою: Дніпропетровська область, м. Кривий Ріг в районі проспекту Металургів (у т.ч. ПКД)</t>
  </si>
  <si>
    <r>
      <t>Капітальний ремонт покрівлі корпусів "А-2" та "А</t>
    </r>
    <r>
      <rPr>
        <vertAlign val="superscript"/>
        <sz val="11"/>
        <rFont val="Times New Roman"/>
        <family val="1"/>
        <charset val="204"/>
      </rPr>
      <t>2</t>
    </r>
    <r>
      <rPr>
        <sz val="11"/>
        <rFont val="Times New Roman"/>
        <family val="1"/>
        <charset val="204"/>
      </rPr>
      <t>-3" Комунального закладу "Панасівський геріатричний пансіонат" Дніпропетровської обласної ради за адресою: Дніпропетровська обл., Новомосковський р-н, с. Панасівка, вул. Північна, 36</t>
    </r>
  </si>
  <si>
    <t>1217463</t>
  </si>
  <si>
    <t>7463</t>
  </si>
  <si>
    <t>Утримання та розвиток автомобільних доріг та дорожньої інфраструктури за рахунок трансфертів з інших місцевих бюджетів</t>
  </si>
  <si>
    <t>Капітальний ремонт автомобільної дороги загального користування місцевого значення С042124 Новомалинівка – Цвіткове – Карпівка км 0+000 – км 6+470 Широківського району Дніпропетровської області</t>
  </si>
  <si>
    <t>1217368</t>
  </si>
  <si>
    <t xml:space="preserve">Реконструкція водогону від смт Черкаське до смт Гвардійське Новомосковського району Дніпропетровської області </t>
  </si>
  <si>
    <t>Капітальний ремонт з утеплення фасаду, що становить складову частину житлового будинку за адресою: просп.Слобожанський, 1 м. Дніпро</t>
  </si>
  <si>
    <t>Капітальний ремонт з утеплення фасаду, що становить складову частину житлового будинку за адресою: просп.Слобожанський, 89 м. Дніпро</t>
  </si>
  <si>
    <t>Піщанська сільська територіальна громада</t>
  </si>
  <si>
    <t>Черкаська селищна територіальна громада</t>
  </si>
  <si>
    <t>Капітальний ремонт з утеплення фасаду, що становить складову частину житлового будинку за адресою: вул. Єсеніна, 1 м. Кривий Ріг</t>
  </si>
  <si>
    <t>Капітальний ремонт з утеплення фасаду, що становить складову частину житлового будинку за адресою: вул. Єсеніна, 3 м. Кривий Ріг</t>
  </si>
  <si>
    <t>Капітальний ремонт з утеплення фасаду, що становить складову частину житлового будинку за адресою: вул. Єсеніна, 5 м. Кривий Ріг</t>
  </si>
  <si>
    <t>Капітальний ремонт з утеплення фасаду, що становить складову частину житлового будинку за адресою: вул. Єсеніна, 7 м. Кривий Ріг</t>
  </si>
  <si>
    <t>Капітальний ремонт з утеплення фасаду, що становить складову частину житлового будинку за адресою: вул. Єсеніна, 2 м. Кривий Ріг</t>
  </si>
  <si>
    <t>Капітальний ремонт з утеплення фасаду, що становить складову частину житлового будинку за адресою: вул. Єсеніна, 4 м. Кривий Ріг</t>
  </si>
  <si>
    <t>Капітальний ремонт з утеплення фасаду, що становить складову частину житлового будинку за адресою: вул. Єсеніна, 6 м. Кривий Ріг</t>
  </si>
  <si>
    <t>Капітальний ремонт з утеплення фасаду, що становить складову частину житлового будинку за адресою: вул. Єсеніна, 8 м. Кривий Ріг</t>
  </si>
  <si>
    <t>Будівництво малого групового будинку за адресою: Дніпропетровська область,  Павлоградський район, с. Богданівка, вул. Шевченка, 30-а ( у т.ч. ПКД)</t>
  </si>
  <si>
    <t>Будівництво малого групового будинку за адресою: Дніпропетровська область, смт Васильківка, вул. Мічуріна, 158 (у т.ч. ПКД)</t>
  </si>
  <si>
    <t>Будівництво малого групового будинку за адресою: Дніпропетровська область, Петропавлівський район, с. Петрівка, вул.  Центральна в районі будинку 24 (у т.ч. ПКД)</t>
  </si>
  <si>
    <t>Капітальний ремонт КЗО "Навчально-виховний комплекс №122 "загальноосвітній навчальний заклад - дошкільний навчальний заклад" Дніпровської міської ради, за адресою:  м. Дніпро, вул. Кожедуба, 49 (у т.ч. ПКД)</t>
  </si>
  <si>
    <t>Реконструкція будівлі дитячого садка в с. Чкалове Нікопольського району Дніпропетровської області (коригування), (у  т. ч. ПКД)</t>
  </si>
  <si>
    <t>Реконструкція блоку №4 головного корпусу  КП "Дніпропетровська обласна дитяча лікарня" ДОР" за адресою: вул.Космічна,13, м. Дніпро (у т.ч. ПКД)</t>
  </si>
  <si>
    <t>Реконструкція блоку №5 головного корпусу  КП "Дніпропетровська обласна дитяча лікарня" ДОР" за адресою: вул.Космічна,13, м. Дніпро (у т.ч. ПКД)</t>
  </si>
  <si>
    <t>Реконструкція блоку №6 головного корпусу  КП "Дніпропетровська обласна дитяча лікарня" ДОР" за адресою: вул.Космічна,13, м. Дніпро (у т.ч. ПКД)</t>
  </si>
  <si>
    <t>Реконструкція відділення дитячої патанатомії  КП "Дніпропетровська обласна дитяча лікарня" ДОР" за адресою: вул.Космічна,13, м. Дніпро (у т.ч. ПКД)</t>
  </si>
  <si>
    <t>Реконструкція харчоблоку КП "Дніпропетровська обласна дитяча лікарня" ДОР" за адресою: вул.Космічна,13, м. Дніпро  (у т.ч. ПКД)</t>
  </si>
  <si>
    <t>Реконструкція господарчого блоку   КП "Дніпропетровська обласна дитяча лікарня" ДОР" за адресою: вул.Космічна,13, м. Дніпро   (у т.ч. ПКД)</t>
  </si>
  <si>
    <t>Реконструкція зовнішніх інженерних мереж та  благоустрою території КП "Дніпропетровська обласна дитяча лікарня" ДОР" за адресою: вул.Космічна,13, м. Дніпро  (у т.ч. ПКД)</t>
  </si>
  <si>
    <t>Реконструкція частини існуючих приміщень для встановлення лінійного прискорювача в радіологічному корпусі КЗ "Клінічний онкологічний диспансер" ДОР", за адресою: вул. Космічна, 21, м. Дніпро (у т.ч. ПКД)</t>
  </si>
  <si>
    <t>Реконструкція відділення постінтенсивного догляду та виходжування новонароджених КЗ "Дніпропетровський обласний перинатальний центр зі стаціонаром" ДОР по вул. Космічна, 17 в м. Дніпропетровськ ( у т.ч. ПКД)</t>
  </si>
  <si>
    <t>Реконструкція частини приміщень хірургічного корпусу КП "Дніпропетровська обласна клінічна лікарня ім. І.І. Мечникова" ДОР" за адресою: пл. Соборна, 14, м. Дніпро ( у т.ч. ПКД)</t>
  </si>
  <si>
    <t>Реконструкція частини приміщень неврологічного відділення  КП "Дніпропетровська обласна клінічна лікарня ім. І.І. Мечникова" ДОР"за адресою: пл. Соборна, 14, м. Дніпро (у т.ч. ПКД)</t>
  </si>
  <si>
    <t>Реконструкція частини приміщень урологічного відділення КП "Дніпропетровська обласна клінічна лікарня ім. І.І. Мечникова" ДОР" за адресою: пл. Соборна, 14, м. Дніпро (у т.ч. ПКД)</t>
  </si>
  <si>
    <t>Реконструкція частини приміщень терапевтичного корпусу КП "Дніпропетровська обласна клінічна лікарня ім. І.І. Мечникова" ДОР" за адресою: пл. Соборна, 14, м. Дніпро (у т.ч. ПКД)</t>
  </si>
  <si>
    <t>Реконструкція частини приміщень акушерського відділення (пульмо-кардіологія) КП "Дніпропетровська обласна клінічна лікарня ім. І.І. Мечникова" ДОР" за адресою: пл. Соборна, 14, м. Дніпро (у т.ч. ПКД)</t>
  </si>
  <si>
    <t>Реконструкція частини приміщень рентгенологічного відділення  КП "Дніпропетровська обласна клінічна лікарня ім. І.І. Мечникова" ДОР" за адресою: пл. Соборна, 14, м. Дніпро (у т.ч. ПКД)</t>
  </si>
  <si>
    <t>Реконструкція частини приміщень  корпусу управління (адміністративний корпус) КП "Дніпропетровська обласна клінічна лікарня ім. І.І. Мечникова" ДОР" за адресою: пл. Соборна, 14, м. Дніпро ( у т.ч. ПКД)</t>
  </si>
  <si>
    <t>Реконструкція частини приміщень головного корпусу КП "Дніпропетровська обласна клінічна лікарня ім. І.І. Мечникова" ДОР" за адресою: пл. Соборна, 14, м. Дніпро ( у т.ч. ПКД)</t>
  </si>
  <si>
    <t>Реконструкція частини приміщень гуртожитку КП "Дніпропетровська обласна клінічна лікарня ім. І.І. Мечникова" ДОР" за адресою: пл. Соборна, 14, м. Дніпро ( у т.ч. ПКД)</t>
  </si>
  <si>
    <t>Реконструкція частини приміщень пологового будинку КП "Дніпропетровська обласна клінічна лікарня ім. І.І. Мечникова" ДОР" за адресою: пл. Соборна, 14, м. Дніпро  ( у т.ч. ПКД)</t>
  </si>
  <si>
    <t>Реконструкція частини приміщень харчоблоку КП "Дніпропетровська обласна клінічна лікарня ім. І.І. Мечникова" ДОР" за адресою: пл. Соборна, 14, м. Дніпро ( у т.ч. ПКД)</t>
  </si>
  <si>
    <t>Реконструкція частини приміщень пральні (нової)  КП "Дніпропетровська обласна клінічна лікарня ім. І.І. Мечникова" ДОР" за адресою: пл. Соборна, 14, м. Дніпро ( у т.ч. ПКД)</t>
  </si>
  <si>
    <t>Реконструкція частини приміщень господарських і підсобних будівель та споруд КП "Дніпропетровська обласна клінічна лікарня ім. І.І. Мечникова" ДОР" за адресою: пл. Соборна, 14, м. Дніпро ( у т.ч. ПКД)</t>
  </si>
  <si>
    <t>Реконструкція зовнішніх інженерних мереж та елементів благоустрою КП "Дніпропетровська обласна клінічна лікарня ім. І.І. Мечникова" ДОР" за адресою: пл. Соборна, 14, м. Дніпро ( у т.ч. ПКД)</t>
  </si>
  <si>
    <t>2019-2022</t>
  </si>
  <si>
    <t>Спортивно-оздоровчий комплекс в смт. Слобожанське Дніпровського району Дніпропетровської області (нове будівництво). Плавальний басейн (у т.ч. ПКД)</t>
  </si>
  <si>
    <t>Будівництво  споруд зупиночних комплексів та пересадочного вузла транспортної інфраструктури, м. Дніпро в районі проспекту Дмитра Яворницького та вул. Овражної ( у т.ч. ПКД)</t>
  </si>
  <si>
    <t>Реконструкція частини території парку ім. Героїв в районі проспекту Металургів у місті Кривий Ріг  Дніпропетровської області (у т.ч. ПКД)</t>
  </si>
  <si>
    <t>Капітальний ремонт дороги на вул. Едуарда Фукса в м. Кривому Розі Дніпропетровської області</t>
  </si>
  <si>
    <t>Капітальний ремонт покрівлі навчального корпусу ДПТНЗ "Марганецький професійний ліцей" за адресою: Дніпропетровська область, м.Марганець вул.Єдності буд.41</t>
  </si>
  <si>
    <t>Реконструкція стадіону  КЗ освіти "Навчально-виховний комплекс № 104" "Середня загальноосвітня школа - дошкільний навчальний заклад ( ясла-садок)" Дніпровської міської ради, м. Дніпро, вул. Ясенова, 65, Дніпропетровська область ( у т.ч. ПКД)</t>
  </si>
  <si>
    <t>Капітальний ремонт "НВК "ЗОШ І-ІІІ ступенів №1- Покровський ліцей", смт Покровське, Покровського району Дніпропетровської області ( у т.ч. ПКД)</t>
  </si>
  <si>
    <t>2016-2023</t>
  </si>
  <si>
    <t>Реконструкція Комунального некомерційного підприємства "Міський пологовий будинок №1" Дніпровської міської ради за адресою: вул. Воскресенська, будинок 2, м. Дніпро (у т.ч. ПКД)</t>
  </si>
  <si>
    <t>Реконструкція ТП стадіону "Трудові резерви", м.Дніпропетровськ ( у т.ч. ПКД)</t>
  </si>
  <si>
    <t>Будівництво індивідуальної котельної спортивного комплексу „Металург” комунального позашкільного навчального закладу „Дитячо-юнацька спортивна школа № 1” Криворізької міської ради на пр-ті Металургів,5 в м. Кривому Розі Дніпропетровської області, 50006 (у т.ч. ПКД)</t>
  </si>
  <si>
    <t>Нове будiвництво басейну за адресою: вул. Олександра Поля, в районі буд. №32, м.Кривий Рiг, Днiпропетровська обл., 50000 (у т.ч. ПКД)</t>
  </si>
  <si>
    <t>Капітальний ремонт басейну по вул. Єдності у м. Марганець (у т.ч. ПКД)</t>
  </si>
  <si>
    <t>Реконструкція стадіону та спортивних майданчиків КЗ "Слобожанський учбово-виховний комплекс №1  "Загальноосвітня багатопрофільна школа ІІ-ІІІ ступенів - центр позашкільної освіти Слобожанської селищної ради, Дніпровського р-ну, Дніпропетровської області" за адресою: смт. Слобожанське, вул. Будівельників, 1 ( у т.ч. ПКД)</t>
  </si>
  <si>
    <t>Будівництво нової ділянки трамвайної лінії від станції "Зарічна" лінії швидкісного трамваю до залізничної станції "Рокувата" в м. Кривий Ріг Дніпропетровської області  (у т.ч. ПКД)</t>
  </si>
  <si>
    <t>Будівництво амбулаторії на 1 лікаря з житлом за адресою: Дніпропетровська область, Павлоградський район , с. Богданівка, вул. Затишна, 22 (у т.ч. ПКД)</t>
  </si>
  <si>
    <t>Будівництво амбулаторії на 1 лікаря з житлом за адресою: Дніпропетровська область, Криворізький район, с. Глеюватка, вул. Кірова Олександра, 1 а ( у т.ч. ПКД)</t>
  </si>
  <si>
    <t>Будівництво амбулаторії на 1 лікаря з житлом за адресою: Дніпропетровська область, Софіївський район , с-ще Девладове, вул. Привокзальна, 12 (у т.ч. ПКД)</t>
  </si>
  <si>
    <t>Будівництво амбулаторії на 1 лікаря без житла за адресою: Дніпропетровська область, Царичанський район , с. Китайгород, вул.Центральна, 4а (у т.ч. ПКД)</t>
  </si>
  <si>
    <t>Будівництво амбулаторії на 1 лікаря з житлом за адресою: Дніпропетровська область, Межівський район , с.Веселе,вул. Капустіна, 7А (у т.ч. ПКД)</t>
  </si>
  <si>
    <t>Будівництво амбулаторії на 2 лікаря без житла за адресою: Дніпропетровська область, Царичанський район , с. Могилів, вул.Харківська, 20а (у т.ч. ПКД)</t>
  </si>
  <si>
    <t>Будівництво амбулаторії на 2 лікаря без житла за адресою: Дніпропетровська область, Петриківський район , смт.Курилівка,вул. Шевченка, 28-А ( у т.ч. ПКД)</t>
  </si>
  <si>
    <t>Будівництво амбулаторії на 1 лікаря без житла за адресою: Дніпропетровська область, Петриківський район  с. Хутірське, вул. Лук'яненка, в районі адміністративної будівлі СТОВ "Хутірське" ( у т.ч ПКД)</t>
  </si>
  <si>
    <t>Будівництво амбулаторії на 1 лікаря з житлом за адресою: Дніпропетровська область, Софіївський район , с. Миколаївка, вул. Квітнева, 1 А (у т.ч. ПКД)</t>
  </si>
  <si>
    <t>Будівництво амбулаторії на 2 лікаря з житлом за адресою: Дніпропетровська область, Дніпровський район, с. Чумаки, вул. Шкільна, 14-А (у т.ч. ПКД)</t>
  </si>
  <si>
    <t>Будівництво амбулаторії на 1 лікаря з житлом за адресою: Дніпропетровська область, Покровський район , с. Коломійці, вул. Шкільна, в районі будівлі №3 (у т.ч. ПКД)</t>
  </si>
  <si>
    <t>Солонянська селищна територіальна громада</t>
  </si>
  <si>
    <t>Капітальний ремонт автомобільної дороги загального користування місцевого значення О041707 Привільне – Тритузне – Широке – Дніпровське на ділянці км 11+700 – км 15+623 (від Т-04-20 до повороту на с. Круте) у Солонянському районі Дніпропетровської області</t>
  </si>
  <si>
    <t>Реконструкція комунального закладу "Середня загальноосвітня школа №20 ім. О.І. Стовби" Кам'янської міської ради за адресою: вул. Стовби, 2, м. Кам'янське ( у т.ч.ПКД)</t>
  </si>
  <si>
    <t>Реконструкція частини приміщень консультативної поліклініки КП "Дніпропетровська обласна клінічна лікарня ім. І.І. Мечникова" ДОР" за адресою: пл. Соборна, 14, м. Дніпро ( у т.ч. ПКД)</t>
  </si>
  <si>
    <t>Реконструкція зали боксу (безкаркасного ангару) спортивного комплексу КСНЗСП „Дніпропетровське вище училище фізичної культури” ДОР під спортивно-адміністративний комплекс по вул. Г. Сталінграду, 29а в м. Дніпропетровськ ( у т.ч.ПКД)</t>
  </si>
  <si>
    <t>Капітальний ремонт фасаду з встановленням енергозберігаючих вікон та теплоізоляцією зовнішніх стін будівлі комунального закладу “Нікопольська середня загальноосвітня школа I—III ступеня № 10” за адресою:вул. Некрасова, 43а, м. Нікополь, Дніпропетровської області ( у т.ч.ПКД)</t>
  </si>
  <si>
    <t>Капітальний ремонт (санація) будівель дитячого дошкільного навчального закладу № 1 “Чайка”, за адресою: провул. Больничний, 13 , смт Софіївка, Софіївського району, Дніпропетровської області ( у т.ч.ПКД)</t>
  </si>
  <si>
    <t xml:space="preserve">Капітальний ремонт (санація) будівель дитячого дошкільного навчального закладу № 2 “Ромашка”, за адресою: вул. Шкільна, 19Б, смт Софіївка, Софіївського району, Дніпропетровської області ( у т.ч.ПКД) </t>
  </si>
  <si>
    <t xml:space="preserve">Капітальний ремонт (санація) будівель дитячого дошкільного навчального закладу № 3 “Берізка”, за адресою: вул. Молодіжна, 7, смт Софіївка, Софіївського району, Дніпропетровської області ( у т.ч.ПКД) </t>
  </si>
  <si>
    <t>Капітальний ремонт автомобільної дороги загального користування місцевого значення О040603 /Верхівцеве-Кринички-Семенівка-Новоселівка/-Миколаївка км 0+000 –км 14+964 у Дніпровському району Дніпропетровської області</t>
  </si>
  <si>
    <t>Нове будівництво хірургічного корпусу (з переходом) КП "Дніпропетровська обласна дитяча лікарня" ДОР" за адресою: вул.Космічна,13, м. Дніпро  (у т.ч. ПКД)</t>
  </si>
  <si>
    <t>1517363</t>
  </si>
  <si>
    <t xml:space="preserve"> Верхньодніпровська міська територіальна громада</t>
  </si>
  <si>
    <t>1515048</t>
  </si>
  <si>
    <t>5048</t>
  </si>
  <si>
    <t>Розвиток спортивної інфраструктури</t>
  </si>
  <si>
    <t>Реконструкція спортивного комплексу “Металург” комунального позашкільного навчального закладу “Дитячо-юнацька спортивна школа № 1” Криворізької міської ради на пр-ті Металургів, 5 в м. Кривому Розі Дніпропетровської області, 50006. Коригування</t>
  </si>
  <si>
    <t>Реконструкція  захисту будівель, споруд та зовнішніх установок від прямих попадань блискавки і вторинних її проявів  у комунальному закладі “Вищетарасівський психоневрологічний інтернат” Дніпропетровської обласної ради” вул. Шкільна, 23, с. Вищетарасівка, Томаківський район, Дніпропетровська область</t>
  </si>
  <si>
    <t>0,0</t>
  </si>
  <si>
    <t>у тому числі виготовлення проєктно-кошторисної документації</t>
  </si>
  <si>
    <t>Капітальний ремонт з утеплення фасаду, що становить складову частину житлового будинку за адресою: проспект Гагаріна, 13 м. Кривий Ріг</t>
  </si>
  <si>
    <t>Капітальний ремонт автомобільної дороги загального користування місцевого значення С041030 Піщанка - Новоселівка - Соколове км 0+000 - км 16+766 (окремими ділянками) Новомосковського району Дніпропетровської області</t>
  </si>
  <si>
    <t>Капітальний ремонт дорожнього покриття проїжджої частини по вул. Ювілейна в м. Першотравенськ Дніпропетровської області</t>
  </si>
  <si>
    <t>2018-2022</t>
  </si>
  <si>
    <t xml:space="preserve">у тому числі проєктні роботи </t>
  </si>
  <si>
    <t xml:space="preserve">Капітальний ремонт КЗ "Криворізький обласний фаховий музичний коледж" Дніпропетровської обласної ради" за адресою: 50099, місто Кривий Ріг, вулиця Грабовського, будинок 12 (у т.ч. ПКД) </t>
  </si>
  <si>
    <t>Реконструкція будівлі КЗ „Дніпропетровська обласна клінічна офтальмологічна лікарня” в комплексі забудови пл. Жовтнева, 14, м. Дніпропетровськ ( у т.ч. ПКД)</t>
  </si>
  <si>
    <t>Капітальний ремонт автомобільної дороги загального користування місцевого значення О042202 Білозерське-Українське на ділянці км 26+010-км 33+460 (окремими ділянками)  Юр’ївського району Дніпропетровської області</t>
  </si>
  <si>
    <t>Реконструкція стадіону КЗО "Навчально-виховний комплекс №122 "загальноосвітній навчальний заклад - дошкільний навчальний заклад" Дніпровської міської ради, за адресою:  м. Дніпро, вул. Кожедуба, 49 (у т.ч. ПКД)</t>
  </si>
  <si>
    <t>Реконструкція спортивного майданчика КЗО "СЗШ №35" ДМР  за адресою: м. Дніпро, вул. Набережна Перемоги, 132  (у .т.ч ПКД)</t>
  </si>
  <si>
    <t>Капітальний ремонт будівлі Кам'янського вищого професійного училища за адресою: Дніпропетровська обл., м. Кам’янське, проспект Гімназичний, будинок 10 (у т.ч. ПКД)</t>
  </si>
  <si>
    <t>Капітальний ремонт стадіону Криворізької загальноосвітньої школи I-III ступенів № 85 Криворізької міської ради Дніпропетровської області за адресою: 50046, місто Кривий Ріг, Військове містечко-35, будинок 25а (у т.ч. ПКД)</t>
  </si>
  <si>
    <t>Капітальний ремонт Криворізької загальноосвітньої школи I-III ступенів № 89 Криворізької міської ради Дніпропетровської області за адресою: 50054, місто Кривий Ріг, вулиця Мальовнича, будинок 1А (у т.ч. ПКД)</t>
  </si>
  <si>
    <t>Капітальний ремонт будівлі амбулаторії загальної практики сімейної медицини по вул. Центральна, 7, в с. Сурсько - Литовське Дніпровського району Дніпропетровської області (у т.ч. ПКД)</t>
  </si>
  <si>
    <t>Реконструкція стадіону "Трудові резерви", м.Дніпропетровськ. Крита спортивно-демонстраційна споруда для спортивних ігор ( у т.ч. ПКД)</t>
  </si>
  <si>
    <t>Реставрація фасадів будівлі КЗК "Дніпропетровський національний історичний музей імені Д.І.Яворницького" ДОР - пам'ятки історії та архітектури національного значення (охор. № 040001-Н, № 1064) на проспекті Д.Яворницького, 16 у місті Дніпро (у т.ч. ПКД)</t>
  </si>
  <si>
    <t>Протиаварійні роботи по будівлі КЗК "Дніпропетровський національний історичний музей імені Д.І.Яворницького" ДОР - пам'ятки історії та архітектури національного значення (охор. № 040001-Н, № 1064) на проспекті Д.Яворницького, 16 у місті Дніпро (у т.ч. ПКД)</t>
  </si>
  <si>
    <t>1517380</t>
  </si>
  <si>
    <t>7380</t>
  </si>
  <si>
    <t>Виконання інвестиційних проектів за рахунок інших субвенцій з державного бюджету</t>
  </si>
  <si>
    <t>Реконструкція стадіону “Металург”, розташованого за адресою: вул. Паланочна, 6, м. Новомосковськ Дніпропетровської області</t>
  </si>
  <si>
    <t>Реконструкція стадіону опорної школи № 1 по вул. Калинова, 5, в м. Перещепине Новомосковського району Дніпропетровської області</t>
  </si>
  <si>
    <t xml:space="preserve">Спортивно-оздоровчий комплекс в смт Слобожанське Дніпровського району Дніпропетровської області (нове будівництво). Плавальний басейн </t>
  </si>
  <si>
    <t>0.0.</t>
  </si>
  <si>
    <t>Капітальний ремонт з утеплення фасаду, що становить складову частину житлового будинку за адресою: проспект Гагаріна, 15 м. Кривий Ріг</t>
  </si>
  <si>
    <t>Славгородська селищна теріторіальна громада</t>
  </si>
  <si>
    <t>Реконструкція системи каналізації центральної частини та очисних споруд каналізації в смт Славгород Синельниківського району Дніпропетровської області</t>
  </si>
  <si>
    <t>Департамент охорони здоров’я Дніпропетровської обласної державної адміністрації</t>
  </si>
  <si>
    <t>0700000</t>
  </si>
  <si>
    <t>0710000</t>
  </si>
  <si>
    <t>0717320</t>
  </si>
  <si>
    <t>0717321</t>
  </si>
  <si>
    <t xml:space="preserve">Система пожежної сигналізації, система оповіщення про пожежу та управління евакуацією людей у приміщенні комунального закладу вищої освіти "Кам'янський медичний коледж" Дніпропетровської обласної ради" за адресою: Дніпропетровська обл., м. Кам'янське, вул. Медична, 7 </t>
  </si>
  <si>
    <t>0717322</t>
  </si>
  <si>
    <t>Капітальний ремонт автоматичної пожежної сигналізації в новому хірургічному корпусі КЗ "Дніпропетровська обласна клінічна лікарня ім. І.І. Мечникова" за адресою: пл. Соборна, 14. м. Дніпро</t>
  </si>
  <si>
    <t>Капітальний ремонт частини приміщень КП "ДОКЛПО "Фтизіатрія" ДОР" під відділення реанімації (інтенсивної терапії) вул Бехтерева, 12, м. Дніпро</t>
  </si>
  <si>
    <t>Капітальний ремонт вхідної групи будівлі за адресою: м. Дніпро, вул. Космічна, 17 КП "Дніпропетровський обласний перинатальний центр зі стаціонаром" ДОР"</t>
  </si>
  <si>
    <t>Капітальний ремонт ділянок системи опалення головного корпусу КП "Нікопольський медичний спеціалізований центр медико-соціальної реабілітації дітей" ДОР" по вул. Кириченко, 20 в м. Нікополь Дніпропетровської області</t>
  </si>
  <si>
    <t>Капiтальний ремонт тамбуру та вхiдноrо ганку 5-ти поверховоi будiвлi КП "Мiжобласний центр медичноi генетики i пренатальноi дiагностики iмені П.М. Веропотвеляна" Днiпропетровськоi обласноi ради", розташованого за адресою: м. Кривий Рiг, площа Визволення 3-А</t>
  </si>
  <si>
    <t>Капітальний ремонт по заміні вікон у будівлях КП "Гейківська психоневрологічна лікарня" ДОР" за адресою: вул. Вишнева, 31-а, с. Гейківка Криворізького району Дніпропетровської області</t>
  </si>
  <si>
    <t>Капітальний ремонт вхідної групи та приміщення санвузла для потреб маломобільних груп населення будівлі комунального закладу "Криворізький спеціалізований будинок дитини" Дніпропетровської обласної ради" за адресою: 50085, Дніпропетровська обл., місто Кривий Ріг, бульвар Маршала Василевського, будинок 11А</t>
  </si>
  <si>
    <t>Капітальний ремонт системи електропостачання лабораторії КП "Криворізький Центр профілактики та боротьби зі СНІДом" ДОР"</t>
  </si>
  <si>
    <t>Капітальний ремонт фасаду будівлі головного корпусу ОКЗ "Криворізький шкірно-венерологічний диспансер" за адресою: вул. Володимира Великого, 25, м. Кривий Ріг, Дніпропетровська область, 50071</t>
  </si>
  <si>
    <t xml:space="preserve">Виготовлення проектно-кошторисної документації "Реконструкція приміщень Гр.№5 та Гр.№11 під постійне перебування матері та дитини КП "Спеціалізований центр медико-соціальної реабілітації дітей" ДОР" за адресю: м. Дніпро, вул. 20-річчя Перемоги, 34" </t>
  </si>
  <si>
    <t xml:space="preserve">Реконструкція мереж електропостачання КП "Дніпропетровський обласний спеціалізований реабілітаційний центр "Солоний лиман" Дніпропетровської обласної ради" для роботи від автономного джерела живлення по вул. Лісна, с. Новотроїцьке, Новомосковського району </t>
  </si>
  <si>
    <t>Реконструкція існуючих споруд водонапірних башт 1 та 2 КП "Дніпропетровський обласний спеціалізований реабілітаційний центр "Солоний лиман" Дніпропетровської обласної ради", село Новотроїцьке, вулиця Герасименка, будинок 94, Новомосковського району, Дніпропетровської області</t>
  </si>
  <si>
    <t>Реконструкція системи опалення та перенесення вузла обліку теплової енергії в будівлі моргу КЗ "Дніпропетровське обласне бюро судово-медичної експертизи" ДОР"</t>
  </si>
  <si>
    <t>Реконструкція вузла обліку теплової енергії в будівлі моргу Криворізького відділення КЗ "Дніпропетровське обласне бюро судово-медичної експертизи" ДОР"</t>
  </si>
  <si>
    <t>Капітальний ремонт покрівлі головного корпусу КЗ "Верхньодніпровський дитячий будинок-інтернат №2" ДОР", розташованого за адресою: м. Верхньодніпровськ, вул. Упорна, 1а</t>
  </si>
  <si>
    <t>Капітальний ремонт харчоблоку КЗ "Васильківський психоневрологічний інтернат" ДОР", розташованого за адресою: Васильківський район, с. Медичне</t>
  </si>
  <si>
    <t>Реконструкція магістрального водоводу ДЗД від НС № 5 до балки Свідовок</t>
  </si>
  <si>
    <t>Капітальний ремонт автомобільної дороги   загального користування місцевого значення  О041009 Новостепанівка - Керносівка Новомосковського  району Дніпропетровської області</t>
  </si>
  <si>
    <t xml:space="preserve">Капітальний ремонт автомобільної дороги   загального користування місцевого значення  С041009 Миролюбівка - /М-18/ Новомосковського  району Дніпропетровської області </t>
  </si>
  <si>
    <t>Капітальний ремонт автомобільної дороги   загального користування місцевого значення  О040708 Гупалівка - Дмухайлівка - Магдалинівка Магдалинівського  району Дніпропетровської області</t>
  </si>
  <si>
    <t>Капітальний ремонт автомобільної дороги   загального користування місцевого значення  О040908 Шолохове - Токівське - Мар'янське Нікопольского  району Дніпропетровської області</t>
  </si>
  <si>
    <t>Капітальний ремонт ділянки проїжджої частини дорожнього покриття по вул. Шахтарської Слави від вул. Кобзаря до вул. Чайковського в м. Першотравенськ Дніпропетровської області</t>
  </si>
  <si>
    <t>Капітальний ремонт ділянки проїжджої частини дорожнього покриття по вул. Шахтарської Слави від вул. Молодіжна до вул. Кобзаря в м. Першотравенськ Дніпропетровської області</t>
  </si>
  <si>
    <t>Капітальний ремонт ділянки проїжджої частини дорожнього покриття по вул. Чайковcького від вул. Шахтарської Слави до вул. Ювілейної в м. Першотравенськ Дніпропетровської області</t>
  </si>
  <si>
    <t>Нове будівництво малого групового будинку за адресою: Дніпропетровська обл., м. Кривий Ріг, Довгинцівський район, вул. Володимирівська, між буд. 61 та 65  (у т.ч. ПКД)</t>
  </si>
  <si>
    <t>Васильківська селищна  територіальна громада</t>
  </si>
  <si>
    <t>1517310</t>
  </si>
  <si>
    <t>Реконструкція КП “Парк Лазаря Глоби” Дніпровської міської ради за адресою: проспект Д.Яворницького, 95,м. Дніпро (у т.ч. ПКД)</t>
  </si>
  <si>
    <t>Реконструкція районного парку "Ювілейний" за адресою: Довгинцівський район , вулиця Героїв АТО, вул. Соборності, вул. Олександра Васякіна, вул. Петра Дорошенко, м. Кривий Ріг, Дніпропетровська область (у т.ч. ПКД)</t>
  </si>
  <si>
    <t>Розробка проектно-кошторисної документації "Реконструкція приміщення котельної, в частині заміни котлів, розташованого в будівлі КЗК "Дніпропетровський національний історичний музей ім. Д.І. Яворницького" ДОР" за адресою: просп. Дмитра Яворницького,18 м. Дніпро"</t>
  </si>
  <si>
    <t xml:space="preserve">Капітальний ремонт мостового переходу на км 1081+058 автомобільної дороги загального користування державного значення М-30 Стрий-Умань-Дніпро-Ізварине (через мм. Вінницю, Кропивницький), Дніпропетровська область </t>
  </si>
  <si>
    <t>2020-2023</t>
  </si>
  <si>
    <t>Капітальний ремонт будівлі Криворізької загальноосвітньої школи I-III ступенів № 85 Криворізької міської ради Дніпропетровської області за адресою: 50046, місто Кривий Ріг, мікрорайон Всебратське-2, будинок 65б (у т.ч. ПКД)</t>
  </si>
  <si>
    <t>Капітальний ремонт стадіону Криворізької загальноосвітньої школи I-III ступенів № 85 Криворізької міської ради Дніпропетровської області за адресою: 50046, місто Кривий Ріг, мікрорайон Всебратське-2, будинок 65б (у т.ч. ПКД)</t>
  </si>
  <si>
    <t>Капітальний ремонт Криворізької гімназії № 95 за адресою:  вул. Соборності, 20А, м. Кривий Ріг, Дніпропетровська область (у т.ч. ПКД)</t>
  </si>
  <si>
    <t>Капітальний ремонт Криворізької загальноосвітньої школи І-ІІІ ступенів № 60 Криворізької міської ради за адресою: вул. Українська, 66, м. Кривий Ріг, Дніпропетровська область (у т.ч. ПКД)</t>
  </si>
  <si>
    <t>Реконструкція стадіону ЗОШ № 9, м. Марганець, кв. Ювілейний, 16   (у т.ч. ПКД)</t>
  </si>
  <si>
    <t>Капітальний ремонт "Першотравенської загальноосвітньої школи І-ІІІ ступенів №1 " за адресою: вул. Кобзаря, 10,  м. Першотравенськ, Дніпропетровська область (у т.ч ПКД)</t>
  </si>
  <si>
    <t>Капітальний ремонт "Першотравенської загальноосвітньої школи І-ІІІ ступенів № 3" за адресою: вул. Горького, 15,  м. Першотравенськ, Дніпропетровська область (у т.ч.ПКД)</t>
  </si>
  <si>
    <t>1217461</t>
  </si>
  <si>
    <t>Утримання та розвиток автомобільних доріг та дорожньої інфраструктури за рахунок коштів місцевого бюджету</t>
  </si>
  <si>
    <t>7461</t>
  </si>
  <si>
    <t>7325</t>
  </si>
  <si>
    <t>1517325</t>
  </si>
  <si>
    <t>Будівництво споруд, установ та закладів фізичної культури і спорту</t>
  </si>
  <si>
    <t>7365</t>
  </si>
  <si>
    <t>1517365</t>
  </si>
  <si>
    <t>1517361</t>
  </si>
  <si>
    <t>7361</t>
  </si>
  <si>
    <t>Співфінансування інвестиційних проектів, що реалізуються за рахунок коштів державного фонду регіонального розвитку</t>
  </si>
  <si>
    <t>0456</t>
  </si>
  <si>
    <t>0490</t>
  </si>
  <si>
    <t>0443</t>
  </si>
  <si>
    <t>Департамент житлово-комунального господарства та будівництва Дніпропетровської обласної державної адміністрації</t>
  </si>
  <si>
    <t>1200000</t>
  </si>
  <si>
    <t>1210000</t>
  </si>
  <si>
    <t>1517321</t>
  </si>
  <si>
    <t>7321</t>
  </si>
  <si>
    <t>Будівництво освітніх установ та закладів</t>
  </si>
  <si>
    <t>1517322</t>
  </si>
  <si>
    <t>7322</t>
  </si>
  <si>
    <t>Будівництво медичних установ та закладів</t>
  </si>
  <si>
    <t>1500000</t>
  </si>
  <si>
    <t>1510000</t>
  </si>
  <si>
    <t>1517366</t>
  </si>
  <si>
    <t>7366</t>
  </si>
  <si>
    <t>Реалізація проектів в рамках Надзвичайної кредитної програми для відновлення України</t>
  </si>
  <si>
    <t>Департамент капітального будівництва Дніпропетровської обласної державної адміністрації</t>
  </si>
  <si>
    <t>1517367</t>
  </si>
  <si>
    <t>7367</t>
  </si>
  <si>
    <t>Код Функціональної класифікації видатків та кредитування бюджету</t>
  </si>
  <si>
    <t>УСЬОГО</t>
  </si>
  <si>
    <t xml:space="preserve">Додаток 6
</t>
  </si>
  <si>
    <t>Виконання інвестиційних проектів в рамках реалізації заходів, спрямованих на розвиток системи охорони здоров’я у сільській місцевості</t>
  </si>
  <si>
    <t>до рішення обласної ради</t>
  </si>
  <si>
    <t xml:space="preserve">Найменування об’єкта будівництва/вид будівельних робіт, у тому числі проектні роботи </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</si>
  <si>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</si>
  <si>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</si>
  <si>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</si>
  <si>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видатків бюджету розвитку, які спрямовуються на будівництво об’єкта у бюджетному періоді, гривень</t>
  </si>
  <si>
    <t>(код бюджету)</t>
  </si>
  <si>
    <t>04100000000</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</si>
  <si>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</si>
  <si>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</si>
  <si>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</si>
  <si>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Рівень готовності об’єкта на кінець бюджетного періоду, 
%</t>
  </si>
  <si>
    <t>Розподіл 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інфраструктури за об’єктами у 2021 році</t>
  </si>
  <si>
    <t>Виконання інвестиційних проектів в рамках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</si>
  <si>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1517369</t>
  </si>
  <si>
    <t>7369</t>
  </si>
  <si>
    <t>Реалізація проектів з реконструкції, капітального ремонту приймальних відділень в опорних закладах охорони здоров’я у госпітальних округах</t>
  </si>
  <si>
    <t xml:space="preserve">1517360 </t>
  </si>
  <si>
    <t>7360</t>
  </si>
  <si>
    <t>Виконання інвестиційних проектів</t>
  </si>
  <si>
    <t>1517320</t>
  </si>
  <si>
    <t>7320</t>
  </si>
  <si>
    <t>Будівництво об'єктів соціально-культурного призначення</t>
  </si>
  <si>
    <t>1217460</t>
  </si>
  <si>
    <t>7460</t>
  </si>
  <si>
    <t>Утримання та розвиток автомобільних доріг та дорожньої інфраструктури</t>
  </si>
  <si>
    <t>2018-2021</t>
  </si>
  <si>
    <t>1517324</t>
  </si>
  <si>
    <t>7324</t>
  </si>
  <si>
    <t>Будівництво установ та закладів культури</t>
  </si>
  <si>
    <t>2020-2021</t>
  </si>
  <si>
    <t>Реконструкція відділення екстреної медичної допомоги КП “Марганецька центральна міська лікарня” Марганецької міської ради” за адресою: м. Марганець, вул. Паркова, 15</t>
  </si>
  <si>
    <t>Криворізька міська територіальна громада</t>
  </si>
  <si>
    <t>Покровська міська територіальна громада</t>
  </si>
  <si>
    <t>Дніпровська міська територіальна громада</t>
  </si>
  <si>
    <t>Кам'янська міська територіальна громада</t>
  </si>
  <si>
    <t>Марганецька міська територіальна громада</t>
  </si>
  <si>
    <t>Нікопольська міська територіальна громада</t>
  </si>
  <si>
    <t>Новомосковська міська територіальна громада</t>
  </si>
  <si>
    <t>Першотравенська міська територіальна громада</t>
  </si>
  <si>
    <t>грн</t>
  </si>
  <si>
    <t>1515040</t>
  </si>
  <si>
    <t>5040</t>
  </si>
  <si>
    <t>Підтримка і розвиток спортивної інфраструктури</t>
  </si>
  <si>
    <t>1515047</t>
  </si>
  <si>
    <t>5047</t>
  </si>
  <si>
    <t>0810</t>
  </si>
  <si>
    <t>Реконструкція спортивного комплексу "Металург" комунального позашкільного навчального закладу "Дитячо-юнацька спортивна школа № 1" Криворізької міської ради</t>
  </si>
  <si>
    <t>Новоолександрівська сільська територіальна громада</t>
  </si>
  <si>
    <t xml:space="preserve">Будівництво ДНЗ на 80 місць за адресою: вул. Шкільна, 2,  с.Старі Кодаки Дніпровського району Дніпропетровської області </t>
  </si>
  <si>
    <t>Богданівська сільська територіальна громада</t>
  </si>
  <si>
    <t>Китайгородська сільська територіальна громада</t>
  </si>
  <si>
    <t>Межівська селищна  територіальна громада</t>
  </si>
  <si>
    <t>Могилівська сільська територіальна громада</t>
  </si>
  <si>
    <t>Петриківська селищна територіальна громада</t>
  </si>
  <si>
    <t>Покровська селищна  територіальна громада</t>
  </si>
  <si>
    <t>Томаківська селищна територіальна громада</t>
  </si>
  <si>
    <t>Чумаківська сільська територіальна громада</t>
  </si>
  <si>
    <t>2019-2021</t>
  </si>
  <si>
    <t>1517368</t>
  </si>
  <si>
    <t>7368</t>
  </si>
  <si>
    <t>Виконання інвестиційних проектів за рахунок субвенцій з інших бюджетів</t>
  </si>
  <si>
    <t>Слобожанська селищна територіальна громада</t>
  </si>
  <si>
    <t>Капітальний ремонт автомобільної дороги загального користування державного значення Р-51 Мерефа - Лозова - Павлоград на ділянці км 131+277 - км 140+227, Дніпропетровська область</t>
  </si>
  <si>
    <t>Капітальний ремонт автомобільної дороги загального користування державного значення Р-51 Мерефа - Лозова - Павлоград на ділянці км 140+227 - км 149+227, Дніпропетровська область</t>
  </si>
  <si>
    <t>Капітальний ремонт автомобільної дороги загального користування державного значення Р-51 Мерефа - Лозова - Павлоград на ділянці км 149+227 - км 155+927, Дніпропетровська область</t>
  </si>
  <si>
    <t>Капітальний ремонт автомобільної дороги загального користування державного значення Р-51 Мерефа - Лозова - Павлоград на ділянці км 155+927 - км 162+693, Дніпропетровська область</t>
  </si>
  <si>
    <t>Капітальний ремонт автомобільної дороги загального користування державного значення Р-51 Мерефа - Лозова - Павлоград на ділянці км 162+693 - км 166+377, Дніпропетровська область</t>
  </si>
  <si>
    <t>Капітальний ремонт автомобільної дороги загального користування державного значення М-18 Харків – Сімферополь – Алушта – Ялта на ділянці км 147+419 - км 169+435, Дніпропетровська область</t>
  </si>
  <si>
    <t>Капітальний ремонт автомобільної дороги загального користування державного значення М-18 Харків – Сімферополь – Алушта – Ялта на ділянці км 169+435 - км 190+293, Дніпропетровська область</t>
  </si>
  <si>
    <t>Капітальний ремонт автомобільної дороги загального користування державного значення М-18 Харків – Сімферополь – Алушта – Ялта на ділянці км 195+368 - км 227+978, Дніпропетровська область</t>
  </si>
  <si>
    <t>Капітальний ремонт автомобільної дороги загального користування державного значення М-18 Харків – Сімферополь – Алушта – Ялта на ділянці км 229+578 - км 255+534, Дніпропетровська область</t>
  </si>
  <si>
    <t>Капітальний ремонт автомобільної дороги загального користування державного значення Н-08  Бориспіль – Дніпро – Запоріжжя (через м. Кременчук) – Маріуполь на ділянці км 382+093 - км 394+780, Дніпропетровська область</t>
  </si>
  <si>
    <t>Капітальний ремонт автомобільної дороги державного значення Т-04-29 Станція Верхньодніпровськ - Верхівцеве - Божедарівка на ділянках км 0+000 - км 14+491, км 18+491 - км 37+636, Дніпропетровська область</t>
  </si>
  <si>
    <t>1217310</t>
  </si>
  <si>
    <t>7310</t>
  </si>
  <si>
    <t>Будівництво об'єктів житлово-комунального господарства</t>
  </si>
  <si>
    <t>Реконструкція водогону від м.Дніпро до м.Новомосковська Дніпропетровської області</t>
  </si>
  <si>
    <t>Будівництво міського парку по вул Центральна  м.Вільногірськ Дніпропетровської області (у т.ч. ПКД та експертиза)</t>
  </si>
  <si>
    <t>у тому числі за рішенням суду</t>
  </si>
  <si>
    <t>у тому числі проєктні роботи</t>
  </si>
  <si>
    <t xml:space="preserve">Реконструкція водогону від смт Гвардійське до смт Губиниха Новомосковського району Дніпропетровської області </t>
  </si>
  <si>
    <t>Дніпровський район</t>
  </si>
  <si>
    <t>Капітальний ремонт автомобільної дороги загального користування місцевого значення  С040432 Партизанське – Лобойківка км 0+000 – км 5+934 Дніпровського району Дніпропетровської області</t>
  </si>
  <si>
    <t>Капітальний ремонт автомобільної дороги загального користування місцевого значення С040426 Степове –Партизанське км 0+000 – км 1+500 Дніпровського району Дніпропетровської області</t>
  </si>
  <si>
    <t>Капітальний ремонт автомобільної дороги загального користування місцевого значення О041710 /Солоне - Лошкарівка/ - Широке - /Р-73/ км 0+000 - км 17 + 483 Солонянського району Дніпропетровської області</t>
  </si>
  <si>
    <t>Кам’янський район</t>
  </si>
  <si>
    <t>Капітальний ремонт автомобільної дороги загального користування місцевого значення О040307 /Н-08/ – Дніпровське км 0+000 – км 3+225 Верхньодніпровського району Дніпропетровської області</t>
  </si>
  <si>
    <t xml:space="preserve"> Капітальний ремонт автомобільної дороги загального користування місцевого значення О040305 Дмитрівка-/Т-04-15/ км 0+000 - км 10+020 Верхньодніпровського району Дніпропетровської області</t>
  </si>
  <si>
    <t>Капітальний ремонт автомобільної дороги загального користування місцевого значення С040610 Калинівка – Преображенка км 0+000 – км 4+610 Криничанського району Дніпропетровської області</t>
  </si>
  <si>
    <t xml:space="preserve">Капітальний ремонт автомобільної дороги загального користування місцевого значення  О041511 П’ятихатки – Апостолове – Зеленодольськ П’ятихатського району Дніпропетровської області </t>
  </si>
  <si>
    <t xml:space="preserve"> Капітальний ремонт автомобільної дороги загального користування місцевого значення С041510 /Березняки – Байдаківка – Лозуватка – Долинське/ – Червоний Яр км 0+000 – км 6+860 П’ятихатського району Дніпропетровської області</t>
  </si>
  <si>
    <t xml:space="preserve">Капітальний ремонт автомобільної дороги загального користування місцевого значення О041504 Красноіванівка – Саксагань – /М-04/ км 0+000 – км 12+510 П’ятихатського району Дніпропетровської області </t>
  </si>
  <si>
    <t>Новомосковський район</t>
  </si>
  <si>
    <t>Капітальний ремонт автомобільної дороги загального користування місцевого значення  О040410 Дніпро - Магдалинівка - Котовка Магдалинівського району Дніпропетровської області</t>
  </si>
  <si>
    <t xml:space="preserve"> Капітальний ремонт автомобільної дороги загального користування місцевого значення С040713 Богданівка – Мар’ївка км 0+000 – км 4+550 Магдалинівського району Дніпропетровської області</t>
  </si>
  <si>
    <t>Капітальний ремонт автомобільної дороги загального користування місцевого значення С041023 Губиниха – Мар’янівка км 0+000 –км 1+400 Новомосковського району Дніпропетровської області</t>
  </si>
  <si>
    <t>Капітальний ремонт автомобільної дороги загального користування місцевого значення С041014 Р-п «Поляна» - Знаменівка -/М-04/ км 0+000 – км 0+239, км 0+242 – км 0+953 Новомосковського району Дніпропетровської області</t>
  </si>
  <si>
    <t>Капітальний ремонт автомобільної дороги загального користування місцевого значення С041011 /М-18/ - ЛТО Хащеве км 0+000 - км 7+196 Новомосковського району Дніпропетровської області</t>
  </si>
  <si>
    <t>Нікопольський район</t>
  </si>
  <si>
    <t>Капітальний ремонт автомобільної дороги загального користування місцевого значення С041906 Шахта № 7 -/Т-04-20/км 1+997- км 9+175 Томаківського району Дніпропетровської області</t>
  </si>
  <si>
    <t xml:space="preserve"> Капітальний ремонт автомобільної дороги загального користування місцевого значення С041920 /Мирове-Високе- /Н-23//-Глухе - Новокиївка км 0+000-км 20+940 Томаківського району Дніпропетровської області</t>
  </si>
  <si>
    <t>1516080</t>
  </si>
  <si>
    <t>6080</t>
  </si>
  <si>
    <t>Реалізація державних та місцевих житлових програм</t>
  </si>
  <si>
    <t>1516083</t>
  </si>
  <si>
    <t>6083</t>
  </si>
  <si>
    <t>0610</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</si>
  <si>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</si>
  <si>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Будівництво малого групового будинку №1 за адресою:Дніпропетровська область, м.Кам'янське, бульвар Незалежності, в районі будинку 29</t>
  </si>
  <si>
    <t>Апостолівська міська територіальна громада</t>
  </si>
  <si>
    <t>Капітальний ремонт загальноосвітньої школи № 3 по вул. Визволення, 30 в м. Апостолове Дніпропетровської області (у т.ч.ПКД)</t>
  </si>
  <si>
    <t>2017-2021</t>
  </si>
  <si>
    <t xml:space="preserve">Реконструкція НВК №1 ім.Коцюбинського смт Васильківка Васильківського району Дніпропетровської області </t>
  </si>
  <si>
    <t xml:space="preserve">Капітальний ремонт Чаплинської опорної школи Васильківського району Дніпропетровської області </t>
  </si>
  <si>
    <t>Губиниська селищна територіальна громада</t>
  </si>
  <si>
    <t>Реконструкція 5-ти квартирного житлового будинку під дошкільний навчальний заклад в с. Вільне Новомосковського району Дніпропетровської області</t>
  </si>
  <si>
    <t>2016-2021</t>
  </si>
  <si>
    <t>Капітальний ремонт будівлі та елементів благоустрою території Комунального закладу освіти "Навчально-виховний комплекс № 33 "Маріїнська багатопрофільна гімназія – загальноосвітній навчальний заклад  І ступеня" Дніпровської міської ради по вул. Троїцькій, 1  у м. Дніпрі  (у т.ч.ПКД)</t>
  </si>
  <si>
    <t xml:space="preserve"> Іларіонівська селищна територіальна громада</t>
  </si>
  <si>
    <t xml:space="preserve">Будівництво ДНЗ по вул.Центральна, 10а, смт.Іларіонове Синельниківського р-ну </t>
  </si>
  <si>
    <t>Лихівська селищна територіальна громада</t>
  </si>
  <si>
    <t xml:space="preserve">Капітальний ремонт Лихівської середньої загальноосвітньої школи смт Лихівка П'ятихатського району Дніпропетровської області  (у т.ч.ПКД) </t>
  </si>
  <si>
    <t>Межівська селищна територіальна громада</t>
  </si>
  <si>
    <t>Капітальний ремонт РКЗО “Межівська СЗШ  № 1” (дві філії) вул. Учительська, 7, смт Межова Межівського району Дніпропетровської області (І черга)</t>
  </si>
  <si>
    <t>2018-2019</t>
  </si>
  <si>
    <t xml:space="preserve">Реконструкція КЗ “Волоська загальноосвітня школа I-III ступенів” за адресою: сел. Волоське, вул. Набережна, 42, Дніпровського району Дніпропетровської області   </t>
  </si>
  <si>
    <t xml:space="preserve">Реконструкція будівлі дошкільного закладу "Веснянка" по вул. Центральна , 31 д в с.Миколаївка - 1 Дніпропетровського району Дніпропетровської області. Коригування </t>
  </si>
  <si>
    <t>П’ятихатська міська територіальна громада</t>
  </si>
  <si>
    <t xml:space="preserve">Капітальний ремонт ДНЗ № 2 за адресою: Дніпропетровська обл., м. П'ятихатки, вул. Гагаріна, 200 </t>
  </si>
  <si>
    <t>Перещепинська міська територіальна громада</t>
  </si>
  <si>
    <t xml:space="preserve">Капітальний ремонт опорної школи № 1 по вул. Калинова, 5 в м. Перещепине, Новомосковського району, Дніпропетровської області </t>
  </si>
  <si>
    <t>Першотравневська сільська територіальна громада</t>
  </si>
  <si>
    <t xml:space="preserve">Капітальний ремонт дитячого садочка у селі Павлопілля Нікопольського району Дніпропетровської області  (у т.ч.ПКД) </t>
  </si>
  <si>
    <t>Покровська  селищна територіальна громада</t>
  </si>
  <si>
    <t xml:space="preserve"> Царичанська селищна територіальна громада</t>
  </si>
  <si>
    <t xml:space="preserve">Капітальний ремонт Царичанської загальноосвітньої школи І-ІІІ ступенів в смт Царичанка Дніпропетровської області по вул. Соборна, 40-а </t>
  </si>
  <si>
    <t>Миколаївська сільська територіальна громада</t>
  </si>
  <si>
    <t>Жовтоводська міська  територіальна громада</t>
  </si>
  <si>
    <t>Реконструкція будівлі акушерсько-гінекологічного корпусу. Приймально-діагностичне відділення за адресою: м. Жовті Води вул. Кропоткіна, 16</t>
  </si>
  <si>
    <t>Нікопольська  міська територіальна громада</t>
  </si>
  <si>
    <t>Реконструкція частини будівлі амбулаторії №1, 3  КЗ "Нікопольський центр первинної медико-санітарної допомоги" під дитяче стаціонарне та консультативно-діагностичне відділення за адресою:м.Нікополь, проспект Трубників, буд.47</t>
  </si>
  <si>
    <t>Реконструкція головного корпусу блок №2 (сходово-ліфтовий вузол) з переходом до блоку №6 КЗ ДОДКЛ по вул.Космічній,13 м.Дніпропетровськ (у т.ч.ПКД)</t>
  </si>
  <si>
    <t>1517323</t>
  </si>
  <si>
    <t>7323</t>
  </si>
  <si>
    <t>Будівництво установ та закладів соціальної сфери</t>
  </si>
  <si>
    <t>Могилівська  сільська територіальна громада</t>
  </si>
  <si>
    <t>2011-2021</t>
  </si>
  <si>
    <t xml:space="preserve">Могилівський пансіонат геріатрії. Реконструкція.  Посилення фундаментів. с.Могилів - 1 Царичанського району Дніпропетровської області (у т.ч.ПКД) </t>
  </si>
  <si>
    <t>Реконструкція стадіону, розташованого на території КПНЗ "Дитячо-юнацька спортивна школа №3" Криворізької міської ради по вул. Зарічній, 3 у м. Кривий Ріг Дніпропетровської області  (у т.ч.ПКД)</t>
  </si>
  <si>
    <t>Реконструкція спортивного комплексу „Металург” комунального позашкільного навчального закладу „Дитячо-юнацька спортивна школа № 1” Криворізької міської ради на пр-ті Металургів,5 в м. Кривому Розі Дніпропетровської області, 50006  (у т.ч.ПКД)</t>
  </si>
  <si>
    <t>Реконструкція стадіону зі спорудами, які знаходяться на його території, розташованого за адресою: м. Верхньодніпровськ, вул. Федоровського (у т.ч.ПКД)</t>
  </si>
  <si>
    <t>Верхньодніпровська міська територіальна громада</t>
  </si>
  <si>
    <t>Реконструкція будівлі Комунального закладу "Дніпровська міська дитяча клінічна лікарня № 5" Дніпровської міської ради по вул. Івана Акінфієва, 5  в м. Дніпрі (І черга)</t>
  </si>
  <si>
    <t>Реконструкція будівлі Комунального закладу "Дніпровська міська дитяча клінічна лікарня № 5" Дніпровської міської ради по вул. Івана Акінфієва, 5  в м. Дніпрі (ІІ черга)</t>
  </si>
  <si>
    <t>Будівництво ДНЗ на 115 місць,  вул. І.Малки, м. Покров  (у т.ч.ПКД)</t>
  </si>
  <si>
    <t>Нікопольська міська  територіальна громада</t>
  </si>
  <si>
    <t>Реконструкція відділення екстреної медичної допомоги КНП “Міська клінічна лікарня № 9” Дніпровської міської ради за адресою: м. Дніпро, просп. Мануйлівський, 29  (у т.ч.ПКД)</t>
  </si>
  <si>
    <t>Реконструкція відділення екстреної медичної допомоги КЗ “Дніпропетровська обласна клінічна лікарня ім. І. І. Мечникова” за адресою: м. Дніпро, пл. Соборна, 14  (у т.ч.ПКД)</t>
  </si>
  <si>
    <t>Реконструкція відділення екстреної медичної допомоги КНП “Міська клінічна лікарня № 4” Дніпровської міської ради за адресою: м. Дніпро, вул. Ближня, 31  (у т.ч.ПКД)</t>
  </si>
  <si>
    <t>Реконструкція відділення екстреної медичної допомоги КНП Кам’янської міської ради “Міська лікарня № 9” за адресою: м. Кам’янське, просп. Аношкіна, 72  (у т.ч.ПКД)</t>
  </si>
  <si>
    <t>Реконструкція відділення екстреної медичної допомоги КНП Кам’янської міської ради “Міська лікарня швидкої медичної допомоги” за адресою: м. Кам’янське, вул. Вячеслава Чорновола, 79А (у т.ч.ПКД)</t>
  </si>
  <si>
    <t>Реконструкція відділення екстреної медичної допомоги КНП “Криворізька міська лікарня № 7” Криворізької міської ради за адресою: м. Кривий Ріг, вул. Маршака, 1а  (у т.ч.ПКД)</t>
  </si>
  <si>
    <t>Реконструкція відділення екстреної медичної допомоги КП “Криворізька міська клінічна лікарня № 2” Криворізької міської ради за адресою: м. Кривий Ріг, майд. 30-річчя Перемоги, 2  (у т.ч.ПКД)</t>
  </si>
  <si>
    <t>Реконструкція відділення екстреної медичної допомоги КП “Нікопольська міська лікарня № 4 Нікопольської міської ради” за адресою: м. Нікополь, просп. Трубників, 50  (у т.ч.ПКД)</t>
  </si>
  <si>
    <t>Реконструкція відділення екстреної медичної допомоги КП “Новомосковська центральна районна лікарня” Дніпропетровської обласної ради” за адресою: м. Новомосковськ, вул. Гетьманська, 238  (у т.ч.ПКД)</t>
  </si>
  <si>
    <t>Реконструкція відділення екстреної медичної допомоги КНП “Першотравенська міська лікарня” Першотравенської міської ради за адресою: м. Першотравенськ, вул. Шахтарської Слави  (у т.ч.ПКД)</t>
  </si>
  <si>
    <t>Реконструкція відділення екстреної медичної допомоги КП “Центральна міська лікарня Покровської міської ради Дніпропетровської області” за адресою: м. Покров, вул. Медична, 19  (у т.ч.ПКД)</t>
  </si>
  <si>
    <t>Капітальний ремонт автомобільної дороги загального користування місцевого значення О041802 Девладове – Веселе Поле км 0+000 – км 6+050 Софіївського району Дніпропетровської області</t>
  </si>
  <si>
    <t>Капітальний ремонт автомобільної дороги загального користування місцевого значення С042126 Олександрія-Тихий Став км 0+000 – км 6+180 Широківського району Дніпропетровської області</t>
  </si>
  <si>
    <t>Глеюватська сільська територіальна громада</t>
  </si>
  <si>
    <t>Девладівська сільська територіальна громада</t>
  </si>
  <si>
    <t xml:space="preserve">Будівництво амбулаторії на 1-2 лікаря з житлом за адресою: Дніпропетровська область, Межівський район , с. Іванівка,вул. Центральна, 64 </t>
  </si>
  <si>
    <t>Першотравневська сільська  територіальна громада</t>
  </si>
  <si>
    <t xml:space="preserve">Будівництво амбулаторії на 1-2 лікаря з житлом за адресою: Дніпропетровська область, Нікопольський район , с. Чистопіль,  вул. Шевченка,1 а </t>
  </si>
  <si>
    <t>Будівництво амбулаторії на 3-4 лікаря без житла за адресою: Дніпропетровська область, Томаківський район, смт Томаківка, вул.Шосейна,11 (у т.ч. ПКД)</t>
  </si>
  <si>
    <t>Слов'янська сільська територіальна громада</t>
  </si>
  <si>
    <t xml:space="preserve">Будівництво амбулаторії на 1-2 лікаря з житлом за адресою: Дніпропетровська область, Межівський район , с. Слов'янка, вул. Богуна,8 </t>
  </si>
  <si>
    <t>Софіївська селищна територіальна громада</t>
  </si>
  <si>
    <t>1000000</t>
  </si>
  <si>
    <t>1010000</t>
  </si>
  <si>
    <t>Управління культури, туризму, національностей і релігій Дніпропетровської обласної державної адміністрації</t>
  </si>
  <si>
    <t>Капітальний ремонт приміщень Діорами (зали №7) за адресою: просп. Дмитра Яворницького, 16-А, м. Дніпро (Коригування)</t>
  </si>
  <si>
    <t xml:space="preserve">Капітальний  ремонт комплексної системи протипожежного захисту в будівлі комунального закладу культури "Дніпровський академічний український музично-драматичний театр  ім. Т. Г. Шевченка" Дніпропетровської обласної ради", за адресою: м. Дніпро, вул. Воскресенська, буд 5 </t>
  </si>
  <si>
    <t>2021-2023</t>
  </si>
  <si>
    <t>1017340</t>
  </si>
  <si>
    <t>7340</t>
  </si>
  <si>
    <t>Проектування, реставрація та охорона пам'яток архітектури</t>
  </si>
  <si>
    <t>Розробка проектно-кошторисної документації "Реставрація фасадів пам’ятки архітектури місцевого значення охор. №75 – будівлі КЗК "Дніпропетровський національний історичний музей ім. Д.І.Яворницького" ДОР" за адресою: просп. Д.Яворницького, 18, у м. Дніпро"</t>
  </si>
  <si>
    <t>0800000</t>
  </si>
  <si>
    <t>0810000</t>
  </si>
  <si>
    <t>Департамент соціального захисту населення Дніпропетровської обласної державної адміністрації</t>
  </si>
  <si>
    <t>0817323</t>
  </si>
  <si>
    <t xml:space="preserve">Реконструкція ганку з встановленням пандусу в будівлі житлового корпусу КЗ "Вищетарасівський ПНІ"ДОР" вул. Шкільна,  23, с. Вищетарасівка, Томаківський район, Дніпропетровська область </t>
  </si>
  <si>
    <t>2020-2022</t>
  </si>
  <si>
    <t>Реконструкція житлового корпусу №1 КЗ "Зеленопільський психоневрологічний інтернат" ДОР" за адресою : с. Зелене Поле  Криворізького району, вул. Південна, 46А. Коригування</t>
  </si>
  <si>
    <t>2021-2022</t>
  </si>
  <si>
    <t>у тому числі коригування проектно-кошторисної документації</t>
  </si>
  <si>
    <t>Капітальний ремонт пральні та харчоблоку Комунального закладу "Криворізький дитячий будинок-інтернат "ДОР", розташованого за адресою: 50008 Дніпропетровська обл., м. Кривий Ріг, вул. В. Великого, 42А. Коригування</t>
  </si>
  <si>
    <t>2017-2022</t>
  </si>
  <si>
    <t>Реконструкція котельні з переводом на альтернативне паливо, розташованої за адресою Дніпропетровська обл. Верхньодніпровський р-н м. Верхівцеве, вул. Залізнична, 1А (коригування)</t>
  </si>
  <si>
    <t xml:space="preserve">2018-2021 </t>
  </si>
  <si>
    <t>0600000</t>
  </si>
  <si>
    <t>Департамент освіти і науки Дніпропетровської обласної державної адміністрації</t>
  </si>
  <si>
    <t>0610000</t>
  </si>
  <si>
    <t>0617321</t>
  </si>
  <si>
    <t xml:space="preserve">Будівництво освітніх установ та закладів </t>
  </si>
  <si>
    <t>Капітальний ремонт майстерень КЗО  „Багатопрофільний навчально-реабілітаційний центр  „Сузір′я” ДОР” за адресою: вул. Тухачевського, 9, м.Кривий Ріг. Коригування</t>
  </si>
  <si>
    <t>2015 – 2021</t>
  </si>
  <si>
    <t>2021</t>
  </si>
  <si>
    <t xml:space="preserve">Капітальний ремонт внутрішнього протипожежного водогону по об'єкту КЗО  „Криворізький багатопрофільний навчально-реабілітаційний центр  „Перлина” Дніпропетровської обласної ради за адресою: вул. Староінгулецька, 22, м. Кривий Ріг Дніпропетровської області                                         </t>
  </si>
  <si>
    <t>2018 – 2021</t>
  </si>
  <si>
    <t>Капітальний ремонт. Встановлення системи блискавкозахисту від прямого ураження блискавки в навчальному корпусі № 1 КЗО „Загальноосвітня санаторна школа-інтернат №3” ДОР” за адресою: м. Дніпро, вул. Прапорна, буд. 25</t>
  </si>
  <si>
    <t>2020 – 2021</t>
  </si>
  <si>
    <t>Капітальний ремонт. Встановлення системи блискавкозахисту від прямого ураження блискавки в навчальному корпусі №2 КЗО „Загальноосвітня санаторна школа-інтернат №3” ДОР” за адресою: м. Дніпро, вул. Прапорна, буд. 25</t>
  </si>
  <si>
    <t>Капітальний ремонт. Встановлення системи блискавкозахисту від прямого ураження блискавки в господарчому корпусі КЗО „Загальноосвітня санаторна школа-інтернат №3” ДОР” за адресою: м. Дніпро, вул. Прапорна, буд. 25</t>
  </si>
  <si>
    <t>Капітальний ремонт спальних кімнат 3 поверху спального корпусу КЗО „Ліцей „Синергія” ДОР” за адресою: м. Дніпро, вул. Прапорна, буд. 25</t>
  </si>
  <si>
    <t>2016 – 2021</t>
  </si>
  <si>
    <t>Капітальний ремонт зовнішніх мереж водопостачання та теплопостачання КЗО „Нікопольська загальноосвітня санаторна школа-інтернат І-ІІІ ступенів „Гармонія” Дніпропетровської обласної ради” за адресою: Дніпропетровська область, м. Нікополь, вул. Бориса Мозолевського, 30. Коригування 2020 р.</t>
  </si>
  <si>
    <t>Капітальний ремонт приміщень для маломобільних груп вихованців в реабілітаційному відділенні спального корпусу КЗО  „Багатопрофільний навчально-реабілітаційний центр № 6” ДОР” за адресою: 49127, м. Дніпро, вул. 20-річчя Перемоги, 30</t>
  </si>
  <si>
    <t>Капітальний ремонт службових приміщень „Прибудови” КЗО „Криворізький ліцей-інтернат з посиленою військово-фізичною підготовкою” ДОР”, розташованого за адресою: вул. Ярослава Мудрого, буд. 81, м. Кривий Ріг, Дніпропетровська обл.</t>
  </si>
  <si>
    <t>Капітальний ремонт фасаду з утепленням будівлі навчального корпусу №2 КПНЗ “Дніпропетровський обласний центр науково-технічної творчості та інформаційних технологій учнівської молоді” за адресою Дніпропетровська область, м. Дніпро, вул.Ульянова, 4</t>
  </si>
  <si>
    <t>2019 – 2021</t>
  </si>
  <si>
    <t>Капітальний ремонт мережі внутрішнього пожежогасіння, автоматичної пожежної сигналізації, захисту від блискавки будівлі  КСНЗСП  „ДВУФК” ДОР” по вул. Гладкова, 39 у м. Дніпро. Коригування</t>
  </si>
  <si>
    <t>Капітальний ремонт будівлі „літ.А-3” КОМУНАЛЬНОГО ЗАКЛАДУ ВИЩОЇ ОСВІТИ „ДНІПРОВСЬКА АКАДЕМІЯ НЕПЕРЕРВНОЇ ОСВІТИ” ДНІПРОПЕТРОВСЬКОЇ ОБЛАСНОЇ РАДИ” за адресою: м. Дніпро, вул.Володимира Антоновича, 70</t>
  </si>
  <si>
    <t>Отримання сертифікату відповідності закінченого будівництвом об’єкту: Капітальний ремонт приміщень 5 та 6 поверхів гуртожитку КЗВО „ДАНО” ДОР” за адресою: м. Дніпро, вул. Володимира Антоновича, 70. Коригування.</t>
  </si>
  <si>
    <t>2017 – 2021</t>
  </si>
  <si>
    <t>Капітальний ремонт покрівлі учбового корпусу„ за адресою: м. Кривий Ріг, вул. Кропивницького, 21а</t>
  </si>
  <si>
    <t>0617320</t>
  </si>
  <si>
    <t>0817320</t>
  </si>
  <si>
    <t>1017320</t>
  </si>
  <si>
    <t>Реконструкція насосної станції №3 ДМП ВКГ "Дніпро-Західний Донбас"</t>
  </si>
  <si>
    <t xml:space="preserve">Реконструкція водоводів №2, №3 комунального підприємства Дніпропетровської обласної ради "Аульський водовід", ПК-325 </t>
  </si>
  <si>
    <t>Вільногірська міська територіальна громада</t>
  </si>
  <si>
    <t>Жовтоводська міська територіальна громада</t>
  </si>
  <si>
    <t xml:space="preserve">Капітальний ремонт елементів благоустрою по вул. Хмельницького з відновленням дорожнього покриття від вул. Горького до вул. Маяковського м. Жовті Води Дніпропетровської області </t>
  </si>
  <si>
    <t>Реконструкція скверу ім. Т.Г.Шевченко в м. Марганець Дніпропетровської області. Коригування</t>
  </si>
  <si>
    <t>Павлоградська міська територіальна громада</t>
  </si>
  <si>
    <t>Реконструкція бульвару Козацької Слави в  м. Павлоград</t>
  </si>
  <si>
    <t xml:space="preserve">Реконструкція парку Гірників по вул. І.Малки в м.Покров Дніпропетровської області </t>
  </si>
  <si>
    <t>Синельниківська міська територіальна громада</t>
  </si>
  <si>
    <t>Благоустрій території паркової зони в районі вул. Миру в м. Синельникове Дніпропетровської області – капітальний ремонт</t>
  </si>
  <si>
    <t xml:space="preserve">Реконструкція системи водопостачання с.Майорка Дніпропетровського району </t>
  </si>
  <si>
    <t>2017-2020</t>
  </si>
  <si>
    <t>Благоустрій території паркової зони в смт Покровське Покровського району Дніпропетровської області – капітальний ремонт</t>
  </si>
  <si>
    <t>Капітальний ремонт бульвару Шевченка в смт Софіївка Софіївського району Дніпропетровської області</t>
  </si>
  <si>
    <t>Реконструкція центральної площі та паркової зони в смт Царичанка Царичанського району Дніпропетровської області</t>
  </si>
  <si>
    <t>Нове будівництво системи водопостачання для  с. Борисівка та с. Дмитрівка Нікопольського району Дніпропетровської області</t>
  </si>
  <si>
    <t xml:space="preserve">1217360 </t>
  </si>
  <si>
    <t>1217363</t>
  </si>
  <si>
    <t>7363</t>
  </si>
  <si>
    <t>Виконання інвестиційних проектів в рамках здійснення заходів щодо соціально-економічного розвитку окремих територій</t>
  </si>
  <si>
    <t>Капітальний ремонт напірного каналізаційного колектору від КНС  в с. Олександрівка Дніпропетровського району</t>
  </si>
  <si>
    <t>Нове будівництво автодороги від мкр-ну Сонячний до вул. Спаської у м. Кривий Ріг Дніпропетровської області</t>
  </si>
  <si>
    <t xml:space="preserve">Капітальний ремонт дороги на проспекті 200-річчя Кривого Рогу від площі 30-річчя Перемоги до вул. Спаської в Саксаганському районі м. Кривий Ріг Дніпропетровської області </t>
  </si>
  <si>
    <t>Криворізький район</t>
  </si>
  <si>
    <t>Капітальний ремонт автомобільної дороги загального користування місцевого значення С040518 Новопетрівка - Новоганнівка - Лозуватка  у Криворізькому районі Дніпропетровської області</t>
  </si>
  <si>
    <t>Капітальний ремонт автомобільної дороги загального користування місцевого значення О041803 Братське - Софіївка - /Н-11/ у Софіївському районі Дніпропетровської області</t>
  </si>
  <si>
    <t>Капітальний ремонт мосту на км 5+511 автомобільної дороги загального користування місцевого значення С040708 Вишневе – /Т-04-10/  Магдалинівського району Дніпропетровської області</t>
  </si>
  <si>
    <t>Капітальний ремонт автомобільної дороги загального користування місцевого значення С041030 Піщанка - Новоселівка - Соколове Новомосковського району Дніпропетровської області</t>
  </si>
  <si>
    <t>Капітальний ремонт мосту С041917 Мирове – Топила – Весела Федорівка на км 0+976 Нікопольського району Дніпропетровської області</t>
  </si>
  <si>
    <t>Капітальний ремонт мосту С040915 Миронівка – Шолохове на км 2+868 Нікопольського району Дніпропетровської області</t>
  </si>
  <si>
    <t>Павлоградский район</t>
  </si>
  <si>
    <t>Капітальний ремонт мосту на км 15+013 автомобільної дороги загального користування місцевого значення О041106 Зелене – Богданівка – Богуслав Павлоградського району Дніпропетровської області</t>
  </si>
  <si>
    <t>Капітальний ремонт мосту на км 16+000 автомобільної дороги загального користування місцевого значення О041106 Зелене – Богданівка – Богуслав Павлоградського району Дніпропетровської області</t>
  </si>
  <si>
    <t>Капітальний ремонт шляхопроводу на ділянці км 3+529 автомобільної дороги загального користування місцевого значення О041706/Н-08/ – Микільське-на-Дніпрі Солонянського району Дніпропетровської області</t>
  </si>
  <si>
    <t>Синельниківський район</t>
  </si>
  <si>
    <t>Капітальний ремонт дорожнього покриття проїжджої частини по вул. Шкільна в м. Першотравенськ Дніпропетровської області</t>
  </si>
  <si>
    <t>Капітальний ремонт автомобільної дороги загального користування місцевого значення О041301 Петропавлівка - Роздори у Петропавлівському районі Дніпропетровської області</t>
  </si>
  <si>
    <t>1217640</t>
  </si>
  <si>
    <t>7640</t>
  </si>
  <si>
    <t>0470</t>
  </si>
  <si>
    <t>Заходи з енергозбереження</t>
  </si>
  <si>
    <t>Комплексна термомодернізація будівлі КЗ "Дніпропетровська міська дитяча клінічна лікарня № 1 - Дніпропетровської обласної ради" у м. Дніпро ‒ реконструкція ( у т. ч. ПКД та експертиза)</t>
  </si>
  <si>
    <t>Капітальний ремонт будівлі КЗ освіти "Навчально-виховний комплекс № 104" "Середня загальноосвітня школа - дошкільний навчальний заклад ( ясла-садок)" Дніпровської міської ради, м. Дніпро, вул. Ясенова, 65, Дніпропетровська область ( у т.ч. ПКД)</t>
  </si>
  <si>
    <t>Реконструкція комунального закладу "Середня загальноосвітня школа №20 ім. О.І. Стовби" Кам'янської міської ради за адресою: вул. Стовби, 2, м. Кам'янське ( І черга) ( у т.ч. ПКД)</t>
  </si>
  <si>
    <t xml:space="preserve">Реконструкція стадіону ЗОШ № 7, м. Марганець, вул. Долгова, 1  ( у т.ч. ПКД) </t>
  </si>
  <si>
    <t xml:space="preserve">Будівництво КДНЗ (ясел-садка) "Світанок" за адресою: м. Нікополь, перехрестя вул. Першотравнева та вул. 8 Березня ( у т.ч. ПКД) </t>
  </si>
  <si>
    <t>Реконструкція стадіону НВК №1 по вул. Центральній, 35, м. Покров ( у т.ч. ПКД)</t>
  </si>
  <si>
    <t>Реконструкція стадіону загальноосвітньої школи І – ІІІ ступенів № 1 по вул. Б.Хмельницького, 106 в м. Апостолове Дніпропетровської області ( у т.ч. ПКД)</t>
  </si>
  <si>
    <t>Божедарівська селищна територіальна громада</t>
  </si>
  <si>
    <t>Капітальний ремонт КЗО “Божедарівська середня загальноосвітня школа І – ІІІ ступенів” Криничанської районної ради (чотири філії) вул. Лагерна, 14-Б, смт Щорськ, Криничанський район, Дніпропетровська область ( у т.ч. ПКД)</t>
  </si>
  <si>
    <t>Капітальний ремонт внутрішніх приміщень КЗО "Божедарівська середня загальноосвітня школа І-ІІІ ступенів" Криничанської районної ради (чотири філії) вул. Лагерна, 14-Б, смт Щорськ, Криничанський район, Дніпропетровська область ( у т.ч. ПКД)</t>
  </si>
  <si>
    <t>Реконструкція стадіону КЗО “Божедарівська середня загальноосвітня школа І – ІІІ ступенів” Криничанської районної ради (чотири філії), вул. Лагерна, 14-Б, смт Щорськ, Криничанський район, Дніпропетровська область (у  т. ч. ПКД)</t>
  </si>
  <si>
    <t>Реконструкція стадіону НВК №1 ім.Коцюбинського смт Васильківка Васильківського району Дніпропетровської області (у т.ч. ПКД)</t>
  </si>
  <si>
    <t>Верхівцевська міська територіальна громада</t>
  </si>
  <si>
    <t>Технічне переоснащення котельні КЗ "Верхівцевська СЗШ № 2 І-ІІІ ст." за адресою: вул. Зелена,3, м. Верхівцево Верхньодніпровського району Дніпропетровської області ( у т.ч. ПКД)</t>
  </si>
  <si>
    <t>Карпівська сільська територіальна громада</t>
  </si>
  <si>
    <t>Реконструкція стадіону опорної КЗ “Карпівська середня загальноосвітня школа І – ІІІ ступенів” по вул. Молодіжна, 52 в с. Карпівка Широківського району  Дніпропетровської області ( у т.ч. ПКД)</t>
  </si>
  <si>
    <t>Капітальний ремонт покрівлі КЗ "Лихівський опорний заклад загальної середньої освіти I-III ступенів Лихівської селищної ради" за адресою: вул. Миру, 8 у смт. Лихівка, П'ятихатського району, Дніпропетровської області</t>
  </si>
  <si>
    <t>Лозуватівська сільська територіальна громада</t>
  </si>
  <si>
    <t>Реконструкція КНЗ "Лозуватська загальноосвітня школа І-ІІІ ступенів № 1 імені Т.Г. Шевченка" за адресою: вул. Миру, 1б, с. Лозуватка Криворізького району Дніпропетровської області ( у т.ч. ПКД)</t>
  </si>
  <si>
    <t>Реконструкція стадіону КНЗ "Лозуватська загальноосвітня школа І-ІІІ ступенів № 1 імені Т.Г. Шевченка" за адресою: вул. Миру, 1б, с. Лозуватка Криворізького району Дніпропетровської області ( у т.ч. ПКД)</t>
  </si>
  <si>
    <t>Нове будівництво корпусу школи Єлизаветівського закладу  загальної середньої освіти Петриківської селищної ради за адресою: Дніпропетровська область, Дніпровський район, с. Єлизаветівка, вулиця Центральна площа, в районі будинку 3 ( у т.ч. ПКД)</t>
  </si>
  <si>
    <t>2015-2021</t>
  </si>
  <si>
    <t>Реконструкція стадіону КЗ освіти  "НВК "ЗОШ І-ІІІ ступенів №1- Покровський ліцей", смт Покровське, Покровського району Дніпропетровської області ( у т.ч. ПКД)</t>
  </si>
  <si>
    <t>Сурсько-Литовська сільська територіальна громада</t>
  </si>
</sst>
</file>

<file path=xl/styles.xml><?xml version="1.0" encoding="utf-8"?>
<styleSheet xmlns="http://schemas.openxmlformats.org/spreadsheetml/2006/main">
  <numFmts count="3">
    <numFmt numFmtId="164" formatCode="#,##0.0"/>
    <numFmt numFmtId="165" formatCode="0.0"/>
    <numFmt numFmtId="166" formatCode="#,##0.000"/>
  </numFmts>
  <fonts count="51">
    <font>
      <sz val="10"/>
      <name val="Times New Roman"/>
      <charset val="204"/>
    </font>
    <font>
      <sz val="11"/>
      <color indexed="8"/>
      <name val="Calibri"/>
      <family val="2"/>
      <charset val="204"/>
    </font>
    <font>
      <sz val="10"/>
      <name val="Times New Roman"/>
      <family val="1"/>
      <charset val="204"/>
    </font>
    <font>
      <sz val="11"/>
      <color indexed="20"/>
      <name val="Calibri"/>
      <family val="2"/>
      <charset val="204"/>
    </font>
    <font>
      <b/>
      <sz val="11"/>
      <color indexed="63"/>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sz val="11"/>
      <color indexed="8"/>
      <name val="Calibri"/>
      <family val="2"/>
      <charset val="204"/>
    </font>
    <font>
      <b/>
      <sz val="11"/>
      <color indexed="52"/>
      <name val="Calibri"/>
      <family val="2"/>
      <charset val="204"/>
    </font>
    <font>
      <sz val="11"/>
      <color indexed="60"/>
      <name val="Calibri"/>
      <family val="2"/>
      <charset val="204"/>
    </font>
    <font>
      <sz val="10"/>
      <name val="Helv"/>
      <charset val="204"/>
    </font>
    <font>
      <sz val="10"/>
      <name val="Arial Cyr"/>
      <charset val="204"/>
    </font>
    <font>
      <sz val="10"/>
      <name val="Courier New"/>
      <family val="3"/>
      <charset val="204"/>
    </font>
    <font>
      <sz val="10"/>
      <color indexed="8"/>
      <name val="Arial"/>
      <family val="2"/>
      <charset val="204"/>
    </font>
    <font>
      <sz val="11"/>
      <color indexed="62"/>
      <name val="Calibri"/>
      <family val="2"/>
      <charset val="204"/>
    </font>
    <font>
      <b/>
      <sz val="11"/>
      <color indexed="9"/>
      <name val="Calibri"/>
      <family val="2"/>
      <charset val="204"/>
    </font>
    <font>
      <b/>
      <sz val="18"/>
      <color indexed="62"/>
      <name val="Cambria"/>
      <family val="2"/>
      <charset val="204"/>
    </font>
    <font>
      <sz val="11"/>
      <color indexed="10"/>
      <name val="Calibri"/>
      <family val="2"/>
      <charset val="204"/>
    </font>
    <font>
      <sz val="11"/>
      <color indexed="17"/>
      <name val="Calibri"/>
      <family val="2"/>
      <charset val="204"/>
    </font>
    <font>
      <sz val="11"/>
      <name val="Times New Roman"/>
      <family val="1"/>
      <charset val="204"/>
    </font>
    <font>
      <b/>
      <sz val="11"/>
      <name val="Times New Roman"/>
      <family val="1"/>
      <charset val="204"/>
    </font>
    <font>
      <i/>
      <sz val="11"/>
      <name val="Times New Roman"/>
      <family val="1"/>
      <charset val="204"/>
    </font>
    <font>
      <sz val="12"/>
      <name val="Times New Roman"/>
      <family val="1"/>
      <charset val="204"/>
    </font>
    <font>
      <sz val="14"/>
      <name val="Times New Roman"/>
      <family val="1"/>
      <charset val="204"/>
    </font>
    <font>
      <sz val="9"/>
      <name val="Times New Roman"/>
      <family val="1"/>
      <charset val="204"/>
    </font>
    <font>
      <b/>
      <u/>
      <sz val="11"/>
      <name val="Times New Roman"/>
      <family val="1"/>
      <charset val="204"/>
    </font>
    <font>
      <b/>
      <u/>
      <sz val="10"/>
      <name val="Times New Roman"/>
      <family val="1"/>
      <charset val="204"/>
    </font>
    <font>
      <u/>
      <sz val="11"/>
      <name val="Times New Roman"/>
      <family val="1"/>
      <charset val="204"/>
    </font>
    <font>
      <u/>
      <sz val="10"/>
      <name val="Times New Roman"/>
      <family val="1"/>
      <charset val="204"/>
    </font>
    <font>
      <b/>
      <sz val="10"/>
      <name val="Times New Roman"/>
      <family val="1"/>
      <charset val="204"/>
    </font>
    <font>
      <sz val="12"/>
      <name val="Times New Roman"/>
      <family val="1"/>
    </font>
    <font>
      <sz val="12"/>
      <name val="Arial Cyr"/>
      <charset val="204"/>
    </font>
    <font>
      <b/>
      <sz val="18"/>
      <name val="Times New Roman"/>
      <family val="1"/>
      <charset val="204"/>
    </font>
    <font>
      <b/>
      <sz val="16"/>
      <name val="Times New Roman"/>
      <family val="1"/>
      <charset val="204"/>
    </font>
    <font>
      <b/>
      <sz val="12"/>
      <name val="Times New Roman"/>
      <family val="1"/>
      <charset val="204"/>
    </font>
    <font>
      <u/>
      <sz val="12"/>
      <name val="Times New Roman"/>
      <family val="1"/>
      <charset val="204"/>
    </font>
    <font>
      <b/>
      <i/>
      <sz val="11"/>
      <name val="Times New Roman"/>
      <family val="1"/>
      <charset val="204"/>
    </font>
    <font>
      <sz val="11"/>
      <color indexed="8"/>
      <name val="Times New Roman"/>
      <family val="1"/>
      <charset val="204"/>
    </font>
    <font>
      <b/>
      <sz val="11"/>
      <color indexed="8"/>
      <name val="Times New Roman"/>
      <family val="1"/>
      <charset val="204"/>
    </font>
    <font>
      <i/>
      <sz val="11"/>
      <color indexed="62"/>
      <name val="Times New Roman"/>
      <family val="1"/>
      <charset val="204"/>
    </font>
    <font>
      <sz val="10"/>
      <color indexed="8"/>
      <name val="Times New Roman"/>
      <family val="1"/>
      <charset val="204"/>
    </font>
    <font>
      <sz val="11"/>
      <color indexed="8"/>
      <name val="Times New Roman"/>
      <family val="1"/>
      <charset val="204"/>
    </font>
    <font>
      <sz val="11"/>
      <color indexed="10"/>
      <name val="Times New Roman"/>
      <family val="1"/>
      <charset val="204"/>
    </font>
    <font>
      <vertAlign val="superscript"/>
      <sz val="11"/>
      <name val="Times New Roman"/>
      <family val="1"/>
      <charset val="204"/>
    </font>
    <font>
      <u/>
      <sz val="10"/>
      <color indexed="8"/>
      <name val="Times New Roman"/>
      <family val="1"/>
      <charset val="204"/>
    </font>
    <font>
      <u/>
      <sz val="11"/>
      <color indexed="8"/>
      <name val="Times New Roman"/>
      <family val="1"/>
      <charset val="204"/>
    </font>
    <font>
      <b/>
      <u/>
      <sz val="10"/>
      <color indexed="8"/>
      <name val="Times New Roman"/>
      <family val="1"/>
      <charset val="204"/>
    </font>
    <font>
      <b/>
      <u/>
      <sz val="10"/>
      <color indexed="10"/>
      <name val="Times New Roman"/>
      <family val="1"/>
      <charset val="204"/>
    </font>
    <font>
      <b/>
      <sz val="11"/>
      <color indexed="8"/>
      <name val="Times New Roman"/>
      <family val="1"/>
      <charset val="204"/>
    </font>
    <font>
      <sz val="10"/>
      <color indexed="10"/>
      <name val="Times New Roman"/>
      <family val="1"/>
      <charset val="204"/>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2"/>
      </patternFill>
    </fill>
    <fill>
      <patternFill patternType="solid">
        <fgColor indexed="55"/>
      </patternFill>
    </fill>
    <fill>
      <patternFill patternType="solid">
        <fgColor indexed="26"/>
      </patternFill>
    </fill>
  </fills>
  <borders count="10">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1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s>
  <cellStyleXfs count="90">
    <xf numFmtId="0" fontId="0" fillId="0" borderId="0"/>
    <xf numFmtId="0" fontId="8"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12" fillId="0" borderId="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15" fillId="20" borderId="1" applyNumberFormat="0" applyAlignment="0" applyProtection="0"/>
    <xf numFmtId="0" fontId="4" fillId="21" borderId="2" applyNumberFormat="0" applyAlignment="0" applyProtection="0"/>
    <xf numFmtId="0" fontId="9" fillId="21" borderId="1" applyNumberFormat="0" applyAlignment="0" applyProtection="0"/>
    <xf numFmtId="0" fontId="19" fillId="6"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4" fillId="0" borderId="0">
      <alignment vertical="top"/>
    </xf>
    <xf numFmtId="0" fontId="18" fillId="0" borderId="3" applyNumberFormat="0" applyFill="0" applyAlignment="0" applyProtection="0"/>
    <xf numFmtId="0" fontId="6" fillId="0" borderId="4" applyNumberFormat="0" applyFill="0" applyAlignment="0" applyProtection="0"/>
    <xf numFmtId="0" fontId="16" fillId="22" borderId="5" applyNumberFormat="0" applyAlignment="0" applyProtection="0"/>
    <xf numFmtId="0" fontId="17" fillId="0" borderId="0" applyNumberFormat="0" applyFill="0" applyBorder="0" applyAlignment="0" applyProtection="0"/>
    <xf numFmtId="0" fontId="10" fillId="20" borderId="0" applyNumberFormat="0" applyBorder="0" applyAlignment="0" applyProtection="0"/>
    <xf numFmtId="0" fontId="12" fillId="0" borderId="0"/>
    <xf numFmtId="0" fontId="2" fillId="0" borderId="0"/>
    <xf numFmtId="0" fontId="11" fillId="0" borderId="0"/>
    <xf numFmtId="0" fontId="3" fillId="3" borderId="0" applyNumberFormat="0" applyBorder="0" applyAlignment="0" applyProtection="0"/>
    <xf numFmtId="0" fontId="5" fillId="0" borderId="0" applyNumberFormat="0" applyFill="0" applyBorder="0" applyAlignment="0" applyProtection="0"/>
    <xf numFmtId="0" fontId="8" fillId="23" borderId="6" applyNumberFormat="0" applyFont="0" applyAlignment="0" applyProtection="0"/>
    <xf numFmtId="0" fontId="1" fillId="23" borderId="6" applyNumberFormat="0" applyFont="0" applyAlignment="0" applyProtection="0"/>
    <xf numFmtId="0" fontId="2" fillId="23" borderId="6" applyNumberFormat="0" applyFont="0" applyAlignment="0" applyProtection="0"/>
    <xf numFmtId="0" fontId="11" fillId="0" borderId="0"/>
    <xf numFmtId="0" fontId="18" fillId="0" borderId="0" applyNumberFormat="0" applyFill="0" applyBorder="0" applyAlignment="0" applyProtection="0"/>
  </cellStyleXfs>
  <cellXfs count="195">
    <xf numFmtId="0" fontId="0" fillId="0" borderId="0" xfId="0"/>
    <xf numFmtId="0" fontId="23" fillId="0" borderId="0" xfId="0" applyNumberFormat="1" applyFont="1" applyFill="1" applyAlignment="1" applyProtection="1">
      <alignment horizontal="center" vertical="top"/>
    </xf>
    <xf numFmtId="0" fontId="23" fillId="0" borderId="0" xfId="0" applyNumberFormat="1" applyFont="1" applyFill="1" applyAlignment="1" applyProtection="1">
      <alignment vertical="top"/>
    </xf>
    <xf numFmtId="49" fontId="23" fillId="0" borderId="0" xfId="0" applyNumberFormat="1" applyFont="1" applyFill="1" applyAlignment="1" applyProtection="1">
      <alignment horizontal="center" vertical="center"/>
    </xf>
    <xf numFmtId="0" fontId="23" fillId="0" borderId="0" xfId="0" applyFont="1" applyFill="1"/>
    <xf numFmtId="3" fontId="23" fillId="0" borderId="0" xfId="0" applyNumberFormat="1" applyFont="1" applyFill="1" applyAlignment="1" applyProtection="1">
      <alignment vertical="top"/>
    </xf>
    <xf numFmtId="0" fontId="2" fillId="0" borderId="0" xfId="0" applyFont="1" applyFill="1"/>
    <xf numFmtId="0" fontId="2" fillId="0" borderId="0" xfId="0" applyNumberFormat="1" applyFont="1" applyFill="1" applyAlignment="1" applyProtection="1">
      <alignment horizontal="center"/>
    </xf>
    <xf numFmtId="0" fontId="2" fillId="0" borderId="0" xfId="0" applyNumberFormat="1" applyFont="1" applyFill="1" applyAlignment="1" applyProtection="1"/>
    <xf numFmtId="49" fontId="2" fillId="0" borderId="0" xfId="0" applyNumberFormat="1" applyFont="1" applyFill="1" applyAlignment="1" applyProtection="1">
      <alignment horizontal="center" vertical="center"/>
    </xf>
    <xf numFmtId="164" fontId="2" fillId="0" borderId="0" xfId="0" applyNumberFormat="1" applyFont="1" applyFill="1" applyBorder="1" applyAlignment="1" applyProtection="1">
      <alignment horizontal="right" vertical="center"/>
    </xf>
    <xf numFmtId="164" fontId="32" fillId="0" borderId="0" xfId="82" applyNumberFormat="1" applyFont="1" applyFill="1" applyAlignment="1">
      <alignment horizontal="right" vertical="center"/>
    </xf>
    <xf numFmtId="49" fontId="31" fillId="0" borderId="0" xfId="82" applyNumberFormat="1" applyFont="1" applyFill="1" applyAlignment="1">
      <alignment horizontal="center" vertical="center"/>
    </xf>
    <xf numFmtId="3" fontId="23" fillId="0" borderId="0" xfId="82" applyNumberFormat="1" applyFont="1" applyFill="1" applyAlignment="1">
      <alignment horizontal="right" vertical="center"/>
    </xf>
    <xf numFmtId="4" fontId="32" fillId="0" borderId="0" xfId="82" applyNumberFormat="1" applyFont="1" applyFill="1" applyBorder="1" applyAlignment="1">
      <alignment horizontal="right" vertical="center"/>
    </xf>
    <xf numFmtId="164" fontId="32" fillId="0" borderId="0" xfId="82" applyNumberFormat="1" applyFont="1" applyFill="1" applyBorder="1" applyAlignment="1">
      <alignment horizontal="right" vertical="center"/>
    </xf>
    <xf numFmtId="3" fontId="2" fillId="0" borderId="0" xfId="0" applyNumberFormat="1" applyFont="1" applyFill="1" applyAlignment="1" applyProtection="1">
      <alignment horizontal="right" vertical="center"/>
    </xf>
    <xf numFmtId="4" fontId="2" fillId="0" borderId="0" xfId="0" applyNumberFormat="1" applyFont="1" applyFill="1" applyBorder="1" applyAlignment="1" applyProtection="1">
      <alignment horizontal="right" vertical="center"/>
    </xf>
    <xf numFmtId="4" fontId="2" fillId="0" borderId="0" xfId="0" applyNumberFormat="1" applyFont="1" applyFill="1" applyAlignment="1" applyProtection="1">
      <alignment horizontal="right" vertical="center"/>
    </xf>
    <xf numFmtId="164" fontId="2" fillId="0" borderId="0" xfId="0" applyNumberFormat="1" applyFont="1" applyFill="1" applyAlignment="1" applyProtection="1">
      <alignment horizontal="right" vertical="center"/>
    </xf>
    <xf numFmtId="0" fontId="2" fillId="0" borderId="0" xfId="0" applyNumberFormat="1" applyFont="1" applyFill="1" applyBorder="1" applyAlignment="1" applyProtection="1">
      <alignment horizontal="left" vertical="center" wrapText="1"/>
    </xf>
    <xf numFmtId="49"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right" vertical="center" wrapText="1"/>
    </xf>
    <xf numFmtId="4" fontId="2" fillId="0" borderId="0" xfId="0" applyNumberFormat="1" applyFont="1" applyFill="1" applyBorder="1" applyAlignment="1" applyProtection="1">
      <alignment horizontal="right" vertical="center" wrapText="1"/>
    </xf>
    <xf numFmtId="164" fontId="2" fillId="0" borderId="0" xfId="0" applyNumberFormat="1" applyFont="1" applyFill="1" applyBorder="1" applyAlignment="1" applyProtection="1">
      <alignment horizontal="right" vertical="center" wrapText="1"/>
    </xf>
    <xf numFmtId="0" fontId="2" fillId="0" borderId="0" xfId="0" applyFont="1" applyFill="1" applyAlignment="1">
      <alignment horizontal="center"/>
    </xf>
    <xf numFmtId="0" fontId="2" fillId="0" borderId="0" xfId="0" applyFont="1" applyFill="1" applyAlignment="1">
      <alignment horizontal="right"/>
    </xf>
    <xf numFmtId="4" fontId="2" fillId="0" borderId="0" xfId="0" applyNumberFormat="1" applyFont="1" applyFill="1" applyAlignment="1">
      <alignment horizontal="right"/>
    </xf>
    <xf numFmtId="164" fontId="2" fillId="0" borderId="0" xfId="0" applyNumberFormat="1" applyFont="1" applyFill="1" applyAlignment="1">
      <alignment horizontal="right"/>
    </xf>
    <xf numFmtId="0" fontId="2" fillId="0" borderId="0" xfId="0" applyFont="1" applyFill="1" applyBorder="1" applyAlignment="1">
      <alignment horizontal="center"/>
    </xf>
    <xf numFmtId="49" fontId="2" fillId="0" borderId="0" xfId="0" applyNumberFormat="1" applyFont="1" applyFill="1" applyBorder="1" applyAlignment="1">
      <alignment horizontal="center" vertical="center"/>
    </xf>
    <xf numFmtId="3" fontId="24" fillId="0" borderId="0" xfId="0" applyNumberFormat="1" applyFont="1" applyFill="1" applyBorder="1" applyAlignment="1" applyProtection="1">
      <alignment horizontal="right" vertical="center"/>
    </xf>
    <xf numFmtId="4" fontId="2" fillId="0" borderId="0" xfId="0" applyNumberFormat="1" applyFont="1" applyFill="1" applyBorder="1" applyAlignment="1">
      <alignment horizontal="right" vertical="center"/>
    </xf>
    <xf numFmtId="164" fontId="2" fillId="0" borderId="0" xfId="0" applyNumberFormat="1" applyFont="1" applyFill="1" applyBorder="1" applyAlignment="1">
      <alignment horizontal="right" vertical="center"/>
    </xf>
    <xf numFmtId="0" fontId="33" fillId="0" borderId="0" xfId="0" applyNumberFormat="1" applyFont="1" applyFill="1" applyBorder="1" applyAlignment="1" applyProtection="1">
      <alignment vertical="center" wrapText="1"/>
    </xf>
    <xf numFmtId="0" fontId="24" fillId="0" borderId="0" xfId="0" applyNumberFormat="1" applyFont="1" applyFill="1" applyAlignment="1" applyProtection="1">
      <alignment vertical="center" wrapText="1"/>
    </xf>
    <xf numFmtId="0" fontId="25" fillId="0" borderId="7"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7" xfId="0"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3" fontId="2" fillId="0" borderId="7" xfId="0" applyNumberFormat="1" applyFont="1" applyFill="1" applyBorder="1" applyAlignment="1">
      <alignment horizontal="center" vertical="center" wrapText="1"/>
    </xf>
    <xf numFmtId="164" fontId="2" fillId="0" borderId="7" xfId="0" applyNumberFormat="1" applyFont="1" applyFill="1" applyBorder="1" applyAlignment="1">
      <alignment horizontal="center" vertical="center" wrapText="1"/>
    </xf>
    <xf numFmtId="4" fontId="2" fillId="0" borderId="7" xfId="0" applyNumberFormat="1" applyFont="1" applyFill="1" applyBorder="1" applyAlignment="1">
      <alignment horizontal="center" vertical="center" wrapText="1"/>
    </xf>
    <xf numFmtId="49" fontId="26" fillId="0" borderId="7" xfId="0" applyNumberFormat="1" applyFont="1" applyFill="1" applyBorder="1" applyAlignment="1">
      <alignment horizontal="center" vertical="center" wrapText="1"/>
    </xf>
    <xf numFmtId="49" fontId="21" fillId="0" borderId="7" xfId="0" applyNumberFormat="1" applyFont="1" applyFill="1" applyBorder="1" applyAlignment="1">
      <alignment horizontal="center" vertical="center" wrapText="1"/>
    </xf>
    <xf numFmtId="49" fontId="20" fillId="0" borderId="7" xfId="0" applyNumberFormat="1" applyFont="1" applyFill="1" applyBorder="1" applyAlignment="1">
      <alignment horizontal="center" vertical="center" wrapText="1"/>
    </xf>
    <xf numFmtId="0" fontId="20" fillId="0" borderId="7" xfId="0" applyFont="1" applyFill="1" applyBorder="1" applyAlignment="1">
      <alignment horizontal="left" vertical="center" wrapText="1"/>
    </xf>
    <xf numFmtId="164" fontId="26" fillId="0" borderId="7" xfId="74" applyNumberFormat="1" applyFont="1" applyFill="1" applyBorder="1" applyAlignment="1">
      <alignment horizontal="center" vertical="center"/>
    </xf>
    <xf numFmtId="3" fontId="20" fillId="0" borderId="7" xfId="0" applyNumberFormat="1" applyFont="1" applyFill="1" applyBorder="1" applyAlignment="1">
      <alignment horizontal="justify" vertical="center" wrapText="1"/>
    </xf>
    <xf numFmtId="3" fontId="20" fillId="0" borderId="7" xfId="74" applyNumberFormat="1" applyFont="1" applyFill="1" applyBorder="1" applyAlignment="1">
      <alignment horizontal="center" vertical="center"/>
    </xf>
    <xf numFmtId="164" fontId="20" fillId="0" borderId="7" xfId="74" applyNumberFormat="1" applyFont="1" applyFill="1" applyBorder="1" applyAlignment="1">
      <alignment horizontal="center" vertical="center"/>
    </xf>
    <xf numFmtId="3" fontId="21" fillId="0" borderId="7" xfId="0" applyNumberFormat="1" applyFont="1" applyFill="1" applyBorder="1" applyAlignment="1">
      <alignment horizontal="justify" vertical="center" wrapText="1"/>
    </xf>
    <xf numFmtId="165" fontId="20" fillId="0" borderId="7" xfId="74" applyNumberFormat="1" applyFont="1" applyFill="1" applyBorder="1" applyAlignment="1">
      <alignment horizontal="center" vertical="center"/>
    </xf>
    <xf numFmtId="1" fontId="20" fillId="0" borderId="7" xfId="74" applyNumberFormat="1" applyFont="1" applyFill="1" applyBorder="1" applyAlignment="1">
      <alignment horizontal="center" vertical="center"/>
    </xf>
    <xf numFmtId="49" fontId="26" fillId="0" borderId="7" xfId="74" applyNumberFormat="1" applyFont="1" applyFill="1" applyBorder="1" applyAlignment="1">
      <alignment horizontal="center" vertical="center"/>
    </xf>
    <xf numFmtId="3" fontId="26" fillId="0" borderId="7" xfId="74" applyNumberFormat="1" applyFont="1" applyFill="1" applyBorder="1" applyAlignment="1">
      <alignment horizontal="center" vertical="center"/>
    </xf>
    <xf numFmtId="49" fontId="26" fillId="0" borderId="7" xfId="0" applyNumberFormat="1" applyFont="1" applyFill="1" applyBorder="1" applyAlignment="1" applyProtection="1">
      <alignment horizontal="center" vertical="justify"/>
    </xf>
    <xf numFmtId="165" fontId="22" fillId="0" borderId="7" xfId="74" applyNumberFormat="1" applyFont="1" applyFill="1" applyBorder="1" applyAlignment="1">
      <alignment horizontal="center" vertical="center"/>
    </xf>
    <xf numFmtId="4" fontId="2" fillId="0" borderId="0" xfId="0" applyNumberFormat="1" applyFont="1" applyFill="1"/>
    <xf numFmtId="49" fontId="35" fillId="0" borderId="0" xfId="82" applyNumberFormat="1" applyFont="1" applyFill="1" applyAlignment="1">
      <alignment horizontal="center" vertical="center"/>
    </xf>
    <xf numFmtId="0" fontId="34" fillId="0" borderId="0" xfId="82" applyFont="1" applyFill="1" applyBorder="1" applyAlignment="1">
      <alignment wrapText="1"/>
    </xf>
    <xf numFmtId="4" fontId="26" fillId="0" borderId="7" xfId="74" applyNumberFormat="1" applyFont="1" applyFill="1" applyBorder="1" applyAlignment="1">
      <alignment horizontal="center" vertical="center"/>
    </xf>
    <xf numFmtId="49" fontId="21" fillId="0" borderId="7" xfId="0" applyNumberFormat="1" applyFont="1" applyFill="1" applyBorder="1" applyAlignment="1">
      <alignment horizontal="left" vertical="center" wrapText="1"/>
    </xf>
    <xf numFmtId="4" fontId="21" fillId="0" borderId="7" xfId="74" applyNumberFormat="1" applyFont="1" applyFill="1" applyBorder="1" applyAlignment="1">
      <alignment horizontal="center" vertical="center"/>
    </xf>
    <xf numFmtId="49" fontId="20" fillId="0" borderId="7" xfId="74" applyNumberFormat="1" applyFont="1" applyFill="1" applyBorder="1" applyAlignment="1">
      <alignment horizontal="left" vertical="center" wrapText="1"/>
    </xf>
    <xf numFmtId="4" fontId="20" fillId="0" borderId="7" xfId="74" applyNumberFormat="1" applyFont="1" applyFill="1" applyBorder="1" applyAlignment="1">
      <alignment horizontal="center" vertical="center"/>
    </xf>
    <xf numFmtId="49" fontId="20" fillId="0" borderId="7" xfId="74" applyNumberFormat="1" applyFont="1" applyFill="1" applyBorder="1" applyAlignment="1">
      <alignment horizontal="left" vertical="top" wrapText="1"/>
    </xf>
    <xf numFmtId="49" fontId="21" fillId="0" borderId="7" xfId="74" applyNumberFormat="1" applyFont="1" applyFill="1" applyBorder="1" applyAlignment="1">
      <alignment horizontal="left" vertical="top" wrapText="1"/>
    </xf>
    <xf numFmtId="49" fontId="21" fillId="0" borderId="7" xfId="0" applyNumberFormat="1" applyFont="1" applyFill="1" applyBorder="1" applyAlignment="1">
      <alignment horizontal="left" vertical="top" wrapText="1"/>
    </xf>
    <xf numFmtId="1" fontId="21" fillId="0" borderId="7" xfId="0" applyNumberFormat="1" applyFont="1" applyFill="1" applyBorder="1" applyAlignment="1">
      <alignment horizontal="center" vertical="center"/>
    </xf>
    <xf numFmtId="3" fontId="21" fillId="0" borderId="7" xfId="0" applyNumberFormat="1" applyFont="1" applyFill="1" applyBorder="1" applyAlignment="1">
      <alignment horizontal="center" vertical="center"/>
    </xf>
    <xf numFmtId="165" fontId="21" fillId="0" borderId="7" xfId="74" applyNumberFormat="1" applyFont="1" applyFill="1" applyBorder="1" applyAlignment="1">
      <alignment horizontal="center" vertical="center"/>
    </xf>
    <xf numFmtId="49" fontId="20" fillId="0" borderId="7" xfId="0" applyNumberFormat="1" applyFont="1" applyFill="1" applyBorder="1" applyAlignment="1">
      <alignment horizontal="left" vertical="top" wrapText="1"/>
    </xf>
    <xf numFmtId="1" fontId="20" fillId="0" borderId="7" xfId="0" applyNumberFormat="1" applyFont="1" applyFill="1" applyBorder="1" applyAlignment="1">
      <alignment horizontal="center" vertical="center"/>
    </xf>
    <xf numFmtId="3" fontId="20" fillId="0" borderId="7" xfId="0" applyNumberFormat="1" applyFont="1" applyFill="1" applyBorder="1" applyAlignment="1">
      <alignment horizontal="center" vertical="center"/>
    </xf>
    <xf numFmtId="4" fontId="20" fillId="0" borderId="7" xfId="0" applyNumberFormat="1" applyFont="1" applyFill="1" applyBorder="1" applyAlignment="1">
      <alignment horizontal="center" vertical="center" wrapText="1"/>
    </xf>
    <xf numFmtId="0" fontId="20" fillId="0" borderId="7" xfId="0" applyNumberFormat="1" applyFont="1" applyFill="1" applyBorder="1" applyAlignment="1">
      <alignment horizontal="left" vertical="center" wrapText="1"/>
    </xf>
    <xf numFmtId="49" fontId="20" fillId="0" borderId="7" xfId="74" applyNumberFormat="1" applyFont="1" applyFill="1" applyBorder="1" applyAlignment="1">
      <alignment horizontal="center" vertical="center"/>
    </xf>
    <xf numFmtId="164" fontId="21" fillId="0" borderId="7" xfId="74" applyNumberFormat="1" applyFont="1" applyFill="1" applyBorder="1" applyAlignment="1">
      <alignment horizontal="center" vertical="center"/>
    </xf>
    <xf numFmtId="49" fontId="21" fillId="0" borderId="7" xfId="0" applyNumberFormat="1" applyFont="1" applyFill="1" applyBorder="1" applyAlignment="1">
      <alignment horizontal="left" vertical="top"/>
    </xf>
    <xf numFmtId="3" fontId="20" fillId="0" borderId="7" xfId="74" applyNumberFormat="1" applyFont="1" applyFill="1" applyBorder="1" applyAlignment="1">
      <alignment horizontal="justify" vertical="center" wrapText="1"/>
    </xf>
    <xf numFmtId="3" fontId="21" fillId="0" borderId="7" xfId="74" applyNumberFormat="1" applyFont="1" applyFill="1" applyBorder="1" applyAlignment="1">
      <alignment horizontal="center" vertical="center"/>
    </xf>
    <xf numFmtId="1" fontId="21" fillId="0" borderId="7" xfId="74" applyNumberFormat="1" applyFont="1" applyFill="1" applyBorder="1" applyAlignment="1">
      <alignment horizontal="center" vertical="center"/>
    </xf>
    <xf numFmtId="49" fontId="42" fillId="0" borderId="7" xfId="74" applyNumberFormat="1" applyFont="1" applyFill="1" applyBorder="1" applyAlignment="1">
      <alignment horizontal="left" vertical="center" wrapText="1"/>
    </xf>
    <xf numFmtId="1" fontId="42" fillId="0" borderId="7" xfId="74" applyNumberFormat="1" applyFont="1" applyFill="1" applyBorder="1" applyAlignment="1">
      <alignment horizontal="center" vertical="center"/>
    </xf>
    <xf numFmtId="3" fontId="42" fillId="0" borderId="7" xfId="74" applyNumberFormat="1" applyFont="1" applyFill="1" applyBorder="1" applyAlignment="1">
      <alignment horizontal="center" vertical="center"/>
    </xf>
    <xf numFmtId="165" fontId="42" fillId="0" borderId="7" xfId="74" applyNumberFormat="1" applyFont="1" applyFill="1" applyBorder="1" applyAlignment="1">
      <alignment horizontal="center" vertical="center"/>
    </xf>
    <xf numFmtId="49" fontId="42" fillId="0" borderId="7" xfId="0" applyNumberFormat="1" applyFont="1" applyFill="1" applyBorder="1" applyAlignment="1">
      <alignment horizontal="center" vertical="center" wrapText="1"/>
    </xf>
    <xf numFmtId="0" fontId="42" fillId="0" borderId="7" xfId="0" applyFont="1" applyFill="1" applyBorder="1" applyAlignment="1">
      <alignment horizontal="left" vertical="center" wrapText="1"/>
    </xf>
    <xf numFmtId="4" fontId="42" fillId="0" borderId="7" xfId="74" applyNumberFormat="1" applyFont="1" applyFill="1" applyBorder="1" applyAlignment="1">
      <alignment horizontal="center" vertical="center"/>
    </xf>
    <xf numFmtId="164" fontId="42" fillId="0" borderId="7" xfId="74" applyNumberFormat="1" applyFont="1" applyFill="1" applyBorder="1" applyAlignment="1">
      <alignment horizontal="center" vertical="center"/>
    </xf>
    <xf numFmtId="0" fontId="20" fillId="0" borderId="7" xfId="0" applyFont="1" applyFill="1" applyBorder="1" applyAlignment="1">
      <alignment horizontal="center" vertical="center" wrapText="1"/>
    </xf>
    <xf numFmtId="0" fontId="21" fillId="0" borderId="7" xfId="0" applyFont="1" applyFill="1" applyBorder="1" applyAlignment="1">
      <alignment horizontal="left" vertical="center" wrapText="1"/>
    </xf>
    <xf numFmtId="3" fontId="28" fillId="0" borderId="7" xfId="74" applyNumberFormat="1" applyFont="1" applyFill="1" applyBorder="1" applyAlignment="1">
      <alignment horizontal="center" vertical="center"/>
    </xf>
    <xf numFmtId="164" fontId="28" fillId="0" borderId="7" xfId="74" applyNumberFormat="1" applyFont="1" applyFill="1" applyBorder="1" applyAlignment="1">
      <alignment horizontal="center" vertical="center"/>
    </xf>
    <xf numFmtId="4" fontId="42" fillId="0" borderId="7" xfId="0" applyNumberFormat="1" applyFont="1" applyFill="1" applyBorder="1" applyAlignment="1">
      <alignment horizontal="center" vertical="center" wrapText="1"/>
    </xf>
    <xf numFmtId="3" fontId="20" fillId="0" borderId="7" xfId="0" applyNumberFormat="1" applyFont="1" applyFill="1" applyBorder="1" applyAlignment="1">
      <alignment horizontal="center" vertical="center" wrapText="1"/>
    </xf>
    <xf numFmtId="3" fontId="22" fillId="0" borderId="7" xfId="0" applyNumberFormat="1" applyFont="1" applyFill="1" applyBorder="1" applyAlignment="1">
      <alignment horizontal="justify" vertical="center" wrapText="1"/>
    </xf>
    <xf numFmtId="3" fontId="38" fillId="0" borderId="7" xfId="0" applyNumberFormat="1" applyFont="1" applyFill="1" applyBorder="1" applyAlignment="1">
      <alignment horizontal="center" vertical="center" wrapText="1"/>
    </xf>
    <xf numFmtId="4" fontId="38" fillId="0" borderId="7" xfId="0" applyNumberFormat="1" applyFont="1" applyFill="1" applyBorder="1" applyAlignment="1">
      <alignment horizontal="center" vertical="center"/>
    </xf>
    <xf numFmtId="49" fontId="20" fillId="0" borderId="7" xfId="0" applyNumberFormat="1" applyFont="1" applyFill="1" applyBorder="1" applyAlignment="1">
      <alignment horizontal="left" vertical="center" wrapText="1"/>
    </xf>
    <xf numFmtId="49" fontId="28" fillId="0" borderId="7" xfId="74" applyNumberFormat="1" applyFont="1" applyFill="1" applyBorder="1" applyAlignment="1">
      <alignment horizontal="center" vertical="center"/>
    </xf>
    <xf numFmtId="3" fontId="21" fillId="0" borderId="7" xfId="0" applyNumberFormat="1" applyFont="1" applyFill="1" applyBorder="1" applyAlignment="1">
      <alignment horizontal="justify"/>
    </xf>
    <xf numFmtId="0" fontId="27" fillId="0" borderId="0" xfId="0" applyFont="1" applyFill="1" applyBorder="1"/>
    <xf numFmtId="0" fontId="20" fillId="0" borderId="7" xfId="0" applyNumberFormat="1" applyFont="1" applyFill="1" applyBorder="1" applyAlignment="1" applyProtection="1">
      <alignment horizontal="center" vertical="center" wrapText="1"/>
    </xf>
    <xf numFmtId="164" fontId="20" fillId="0" borderId="7" xfId="0" applyNumberFormat="1" applyFont="1" applyFill="1" applyBorder="1" applyAlignment="1">
      <alignment horizontal="center" vertical="center" wrapText="1"/>
    </xf>
    <xf numFmtId="164" fontId="42" fillId="0" borderId="7" xfId="0" applyNumberFormat="1" applyFont="1" applyFill="1" applyBorder="1" applyAlignment="1">
      <alignment horizontal="center" vertical="center" wrapText="1"/>
    </xf>
    <xf numFmtId="0" fontId="21" fillId="0" borderId="7" xfId="0" applyNumberFormat="1" applyFont="1" applyFill="1" applyBorder="1" applyAlignment="1">
      <alignment horizontal="left" vertical="center" wrapText="1"/>
    </xf>
    <xf numFmtId="3" fontId="37" fillId="0" borderId="7" xfId="0" applyNumberFormat="1" applyFont="1" applyFill="1" applyBorder="1" applyAlignment="1">
      <alignment horizontal="justify" vertical="center"/>
    </xf>
    <xf numFmtId="1" fontId="20" fillId="0" borderId="7" xfId="0" applyNumberFormat="1" applyFont="1" applyFill="1" applyBorder="1" applyAlignment="1" applyProtection="1">
      <alignment horizontal="center" vertical="center" wrapText="1"/>
    </xf>
    <xf numFmtId="3" fontId="20" fillId="0" borderId="7" xfId="0" applyNumberFormat="1" applyFont="1" applyFill="1" applyBorder="1" applyAlignment="1" applyProtection="1">
      <alignment horizontal="center" vertical="center" wrapText="1"/>
    </xf>
    <xf numFmtId="4" fontId="20" fillId="0" borderId="7" xfId="0" applyNumberFormat="1" applyFont="1" applyFill="1" applyBorder="1" applyAlignment="1" applyProtection="1">
      <alignment horizontal="center" vertical="center" wrapText="1"/>
    </xf>
    <xf numFmtId="4" fontId="43" fillId="0" borderId="7" xfId="0" applyNumberFormat="1" applyFont="1" applyFill="1" applyBorder="1" applyAlignment="1" applyProtection="1">
      <alignment horizontal="center" vertical="center" wrapText="1"/>
    </xf>
    <xf numFmtId="0" fontId="27" fillId="0" borderId="8" xfId="0" applyFont="1" applyFill="1" applyBorder="1"/>
    <xf numFmtId="3" fontId="20" fillId="0" borderId="7" xfId="0" applyNumberFormat="1" applyFont="1" applyFill="1" applyBorder="1" applyAlignment="1">
      <alignment horizontal="justify" vertical="center"/>
    </xf>
    <xf numFmtId="3" fontId="21" fillId="0" borderId="7" xfId="74" applyNumberFormat="1" applyFont="1" applyFill="1" applyBorder="1" applyAlignment="1">
      <alignment horizontal="justify" vertical="center" wrapText="1"/>
    </xf>
    <xf numFmtId="3" fontId="21" fillId="0" borderId="7" xfId="0" applyNumberFormat="1" applyFont="1" applyFill="1" applyBorder="1" applyAlignment="1">
      <alignment horizontal="justify" vertical="center"/>
    </xf>
    <xf numFmtId="1" fontId="26" fillId="0" borderId="7" xfId="74" applyNumberFormat="1" applyFont="1" applyFill="1" applyBorder="1" applyAlignment="1">
      <alignment horizontal="center" vertical="center"/>
    </xf>
    <xf numFmtId="0" fontId="20" fillId="0" borderId="7" xfId="74" applyNumberFormat="1" applyFont="1" applyFill="1" applyBorder="1" applyAlignment="1">
      <alignment vertical="top" wrapText="1"/>
    </xf>
    <xf numFmtId="49" fontId="21" fillId="0" borderId="7" xfId="0" applyNumberFormat="1" applyFont="1" applyFill="1" applyBorder="1" applyAlignment="1">
      <alignment horizontal="left"/>
    </xf>
    <xf numFmtId="49" fontId="20" fillId="0" borderId="7" xfId="0" applyNumberFormat="1" applyFont="1" applyFill="1" applyBorder="1" applyAlignment="1">
      <alignment horizontal="center" vertical="center"/>
    </xf>
    <xf numFmtId="0" fontId="20" fillId="0" borderId="7" xfId="0" applyFont="1" applyFill="1" applyBorder="1" applyAlignment="1">
      <alignment horizontal="center" vertical="center"/>
    </xf>
    <xf numFmtId="0" fontId="20" fillId="0" borderId="7" xfId="0" applyNumberFormat="1" applyFont="1" applyFill="1" applyBorder="1" applyAlignment="1">
      <alignment vertical="top" wrapText="1"/>
    </xf>
    <xf numFmtId="0" fontId="29" fillId="0" borderId="0" xfId="0" applyFont="1" applyFill="1" applyBorder="1"/>
    <xf numFmtId="0" fontId="29" fillId="0" borderId="8" xfId="0" applyFont="1" applyFill="1" applyBorder="1"/>
    <xf numFmtId="0" fontId="2" fillId="0" borderId="0" xfId="0" applyFont="1" applyFill="1" applyBorder="1"/>
    <xf numFmtId="0" fontId="2" fillId="0" borderId="8" xfId="0" applyFont="1" applyFill="1" applyBorder="1"/>
    <xf numFmtId="4" fontId="2" fillId="0" borderId="9" xfId="0" applyNumberFormat="1" applyFont="1" applyFill="1" applyBorder="1"/>
    <xf numFmtId="0" fontId="2" fillId="0" borderId="9" xfId="0" applyFont="1" applyFill="1" applyBorder="1"/>
    <xf numFmtId="0" fontId="41" fillId="0" borderId="0" xfId="0" applyFont="1" applyFill="1" applyBorder="1"/>
    <xf numFmtId="49" fontId="42" fillId="0" borderId="7" xfId="74" applyNumberFormat="1" applyFont="1" applyFill="1" applyBorder="1" applyAlignment="1">
      <alignment horizontal="left" vertical="top" wrapText="1"/>
    </xf>
    <xf numFmtId="0" fontId="41" fillId="0" borderId="9" xfId="0" applyFont="1" applyFill="1" applyBorder="1"/>
    <xf numFmtId="3" fontId="39" fillId="0" borderId="7" xfId="0" applyNumberFormat="1" applyFont="1" applyFill="1" applyBorder="1" applyAlignment="1">
      <alignment horizontal="justify" vertical="center"/>
    </xf>
    <xf numFmtId="49" fontId="39" fillId="0" borderId="7" xfId="0" applyNumberFormat="1" applyFont="1" applyFill="1" applyBorder="1" applyAlignment="1">
      <alignment horizontal="center" vertical="center" wrapText="1"/>
    </xf>
    <xf numFmtId="0" fontId="39" fillId="0" borderId="7" xfId="0" applyFont="1" applyFill="1" applyBorder="1" applyAlignment="1">
      <alignment horizontal="left" vertical="center" wrapText="1"/>
    </xf>
    <xf numFmtId="49" fontId="39" fillId="0" borderId="7" xfId="74" applyNumberFormat="1" applyFont="1" applyFill="1" applyBorder="1" applyAlignment="1">
      <alignment horizontal="center" vertical="center"/>
    </xf>
    <xf numFmtId="3" fontId="39" fillId="0" borderId="7" xfId="74" applyNumberFormat="1" applyFont="1" applyFill="1" applyBorder="1" applyAlignment="1">
      <alignment horizontal="center" vertical="center"/>
    </xf>
    <xf numFmtId="165" fontId="39" fillId="0" borderId="7" xfId="74" applyNumberFormat="1" applyFont="1" applyFill="1" applyBorder="1" applyAlignment="1">
      <alignment horizontal="center" vertical="center"/>
    </xf>
    <xf numFmtId="4" fontId="39" fillId="0" borderId="7" xfId="74" applyNumberFormat="1" applyFont="1" applyFill="1" applyBorder="1" applyAlignment="1">
      <alignment horizontal="center" vertical="center"/>
    </xf>
    <xf numFmtId="3" fontId="39" fillId="0" borderId="7" xfId="74" applyNumberFormat="1" applyFont="1" applyFill="1" applyBorder="1" applyAlignment="1">
      <alignment horizontal="justify" vertical="center" wrapText="1"/>
    </xf>
    <xf numFmtId="3" fontId="42" fillId="0" borderId="7" xfId="74" applyNumberFormat="1" applyFont="1" applyFill="1" applyBorder="1" applyAlignment="1">
      <alignment horizontal="justify" vertical="center" wrapText="1"/>
    </xf>
    <xf numFmtId="49" fontId="42" fillId="0" borderId="7" xfId="74" applyNumberFormat="1" applyFont="1" applyFill="1" applyBorder="1" applyAlignment="1">
      <alignment horizontal="center" vertical="center"/>
    </xf>
    <xf numFmtId="3" fontId="28" fillId="0" borderId="7" xfId="0" applyNumberFormat="1" applyFont="1" applyFill="1" applyBorder="1" applyAlignment="1">
      <alignment horizontal="justify" vertical="center" wrapText="1"/>
    </xf>
    <xf numFmtId="0" fontId="48" fillId="0" borderId="8" xfId="0" applyFont="1" applyFill="1" applyBorder="1" applyAlignment="1">
      <alignment vertical="center"/>
    </xf>
    <xf numFmtId="0" fontId="47" fillId="0" borderId="0" xfId="0" applyFont="1" applyFill="1" applyBorder="1"/>
    <xf numFmtId="3" fontId="46" fillId="0" borderId="7" xfId="0" applyNumberFormat="1" applyFont="1" applyFill="1" applyBorder="1" applyAlignment="1">
      <alignment horizontal="justify" vertical="center" wrapText="1"/>
    </xf>
    <xf numFmtId="0" fontId="47" fillId="0" borderId="8" xfId="0" applyFont="1" applyFill="1" applyBorder="1"/>
    <xf numFmtId="3" fontId="39" fillId="0" borderId="7" xfId="0" applyNumberFormat="1" applyFont="1" applyFill="1" applyBorder="1" applyAlignment="1">
      <alignment horizontal="justify" vertical="center" wrapText="1"/>
    </xf>
    <xf numFmtId="49" fontId="22" fillId="0" borderId="7" xfId="0" applyNumberFormat="1" applyFont="1" applyFill="1" applyBorder="1" applyAlignment="1">
      <alignment horizontal="center" vertical="center" wrapText="1"/>
    </xf>
    <xf numFmtId="4" fontId="22" fillId="0" borderId="7" xfId="0" applyNumberFormat="1" applyFont="1" applyFill="1" applyBorder="1" applyAlignment="1">
      <alignment horizontal="center" vertical="center" wrapText="1"/>
    </xf>
    <xf numFmtId="0" fontId="22" fillId="0" borderId="7" xfId="0" applyFont="1" applyFill="1" applyBorder="1" applyAlignment="1">
      <alignment horizontal="left" vertical="center" wrapText="1"/>
    </xf>
    <xf numFmtId="1" fontId="22" fillId="0" borderId="7" xfId="74" applyNumberFormat="1" applyFont="1" applyFill="1" applyBorder="1" applyAlignment="1">
      <alignment horizontal="center" vertical="center"/>
    </xf>
    <xf numFmtId="3" fontId="22" fillId="0" borderId="7" xfId="74" applyNumberFormat="1" applyFont="1" applyFill="1" applyBorder="1" applyAlignment="1">
      <alignment horizontal="center" vertical="center"/>
    </xf>
    <xf numFmtId="4" fontId="40" fillId="0" borderId="7" xfId="74" applyNumberFormat="1" applyFont="1" applyFill="1" applyBorder="1" applyAlignment="1">
      <alignment horizontal="center" vertical="center"/>
    </xf>
    <xf numFmtId="0" fontId="45" fillId="0" borderId="0" xfId="0" applyFont="1" applyFill="1" applyBorder="1"/>
    <xf numFmtId="0" fontId="45" fillId="0" borderId="8" xfId="0" applyFont="1" applyFill="1" applyBorder="1"/>
    <xf numFmtId="0" fontId="38" fillId="0" borderId="7" xfId="0" applyFont="1" applyFill="1" applyBorder="1" applyAlignment="1">
      <alignment horizontal="left" vertical="center" wrapText="1"/>
    </xf>
    <xf numFmtId="0" fontId="20" fillId="0" borderId="7" xfId="0" applyFont="1" applyFill="1" applyBorder="1"/>
    <xf numFmtId="4" fontId="22" fillId="0" borderId="7" xfId="74" applyNumberFormat="1" applyFont="1" applyFill="1" applyBorder="1" applyAlignment="1">
      <alignment horizontal="center" vertical="center"/>
    </xf>
    <xf numFmtId="1" fontId="20" fillId="0" borderId="7" xfId="0" applyNumberFormat="1" applyFont="1" applyFill="1" applyBorder="1" applyAlignment="1">
      <alignment horizontal="center" vertical="center" wrapText="1"/>
    </xf>
    <xf numFmtId="4" fontId="20" fillId="0" borderId="0" xfId="74" applyNumberFormat="1" applyFont="1" applyFill="1" applyBorder="1" applyAlignment="1">
      <alignment horizontal="center" vertical="center"/>
    </xf>
    <xf numFmtId="0" fontId="30" fillId="0" borderId="0" xfId="0" applyFont="1" applyFill="1" applyBorder="1"/>
    <xf numFmtId="4" fontId="49" fillId="0" borderId="7" xfId="0" applyNumberFormat="1" applyFont="1" applyFill="1" applyBorder="1" applyAlignment="1">
      <alignment horizontal="center" vertical="center"/>
    </xf>
    <xf numFmtId="1" fontId="39" fillId="0" borderId="7" xfId="74" applyNumberFormat="1" applyFont="1" applyFill="1" applyBorder="1" applyAlignment="1">
      <alignment horizontal="center" vertical="center"/>
    </xf>
    <xf numFmtId="1" fontId="46" fillId="0" borderId="7" xfId="74" applyNumberFormat="1" applyFont="1" applyFill="1" applyBorder="1" applyAlignment="1">
      <alignment horizontal="center" vertical="center"/>
    </xf>
    <xf numFmtId="3" fontId="46" fillId="0" borderId="7" xfId="74" applyNumberFormat="1" applyFont="1" applyFill="1" applyBorder="1" applyAlignment="1">
      <alignment horizontal="center" vertical="center"/>
    </xf>
    <xf numFmtId="0" fontId="50" fillId="0" borderId="9" xfId="0" applyFont="1" applyFill="1" applyBorder="1"/>
    <xf numFmtId="1" fontId="28" fillId="0" borderId="7" xfId="74" applyNumberFormat="1" applyFont="1" applyFill="1" applyBorder="1" applyAlignment="1">
      <alignment horizontal="center" vertical="center"/>
    </xf>
    <xf numFmtId="3" fontId="21" fillId="0" borderId="7" xfId="0" applyNumberFormat="1" applyFont="1" applyFill="1" applyBorder="1" applyAlignment="1">
      <alignment horizontal="center" vertical="center" wrapText="1"/>
    </xf>
    <xf numFmtId="4" fontId="21" fillId="0" borderId="7" xfId="0" applyNumberFormat="1" applyFont="1" applyFill="1" applyBorder="1" applyAlignment="1">
      <alignment horizontal="center" vertical="center" wrapText="1"/>
    </xf>
    <xf numFmtId="164" fontId="21" fillId="0" borderId="7" xfId="0" applyNumberFormat="1" applyFont="1" applyFill="1" applyBorder="1" applyAlignment="1">
      <alignment horizontal="center" vertical="center" wrapText="1"/>
    </xf>
    <xf numFmtId="0" fontId="30" fillId="0" borderId="0" xfId="0" applyFont="1" applyFill="1"/>
    <xf numFmtId="0" fontId="23" fillId="0" borderId="0" xfId="82" applyFont="1" applyFill="1" applyBorder="1" applyAlignment="1">
      <alignment horizontal="left" wrapText="1"/>
    </xf>
    <xf numFmtId="0" fontId="27" fillId="0" borderId="9" xfId="0" applyFont="1" applyFill="1" applyBorder="1"/>
    <xf numFmtId="4" fontId="27" fillId="0" borderId="8" xfId="0" applyNumberFormat="1" applyFont="1" applyFill="1" applyBorder="1"/>
    <xf numFmtId="49" fontId="20" fillId="0" borderId="7" xfId="74" applyNumberFormat="1" applyFont="1" applyFill="1" applyBorder="1" applyAlignment="1">
      <alignment horizontal="left" vertical="center"/>
    </xf>
    <xf numFmtId="3" fontId="37" fillId="0" borderId="7" xfId="0" applyNumberFormat="1" applyFont="1" applyFill="1" applyBorder="1" applyAlignment="1">
      <alignment horizontal="justify" vertical="center" wrapText="1"/>
    </xf>
    <xf numFmtId="164" fontId="22" fillId="0" borderId="7" xfId="74" applyNumberFormat="1" applyFont="1" applyFill="1" applyBorder="1" applyAlignment="1">
      <alignment horizontal="center" vertical="center"/>
    </xf>
    <xf numFmtId="49" fontId="39" fillId="0" borderId="7" xfId="74" applyNumberFormat="1" applyFont="1" applyFill="1" applyBorder="1" applyAlignment="1">
      <alignment horizontal="left" vertical="center" wrapText="1"/>
    </xf>
    <xf numFmtId="166" fontId="20" fillId="0" borderId="7" xfId="0" applyNumberFormat="1" applyFont="1" applyFill="1" applyBorder="1" applyAlignment="1">
      <alignment horizontal="center" vertical="center" wrapText="1"/>
    </xf>
    <xf numFmtId="3" fontId="42" fillId="0" borderId="7" xfId="0" applyNumberFormat="1" applyFont="1" applyFill="1" applyBorder="1" applyAlignment="1">
      <alignment horizontal="center" vertical="center" wrapText="1"/>
    </xf>
    <xf numFmtId="4" fontId="42" fillId="0" borderId="7" xfId="0" applyNumberFormat="1" applyFont="1" applyFill="1" applyBorder="1" applyAlignment="1">
      <alignment horizontal="center" vertical="center"/>
    </xf>
    <xf numFmtId="3" fontId="22" fillId="0" borderId="7" xfId="0" applyNumberFormat="1" applyFont="1" applyFill="1" applyBorder="1" applyAlignment="1">
      <alignment horizontal="center" vertical="center" wrapText="1"/>
    </xf>
    <xf numFmtId="4" fontId="20" fillId="0" borderId="7" xfId="0" applyNumberFormat="1" applyFont="1" applyFill="1" applyBorder="1" applyAlignment="1">
      <alignment horizontal="center" vertical="center"/>
    </xf>
    <xf numFmtId="0" fontId="2" fillId="0" borderId="0" xfId="0" applyFont="1" applyFill="1" applyAlignment="1">
      <alignment horizontal="left" vertical="center" wrapText="1"/>
    </xf>
    <xf numFmtId="0" fontId="34" fillId="0" borderId="0" xfId="82" applyFont="1" applyFill="1" applyBorder="1" applyAlignment="1">
      <alignment horizontal="center" wrapText="1"/>
    </xf>
    <xf numFmtId="0" fontId="34" fillId="0" borderId="0" xfId="82" applyFont="1" applyFill="1" applyAlignment="1">
      <alignment horizontal="center"/>
    </xf>
    <xf numFmtId="0" fontId="23" fillId="0" borderId="0" xfId="82" applyFont="1" applyFill="1" applyBorder="1" applyAlignment="1">
      <alignment horizontal="left" wrapText="1"/>
    </xf>
    <xf numFmtId="0" fontId="23" fillId="0" borderId="0" xfId="82" applyFont="1" applyFill="1" applyAlignment="1">
      <alignment horizontal="right" vertical="center"/>
    </xf>
    <xf numFmtId="0" fontId="32" fillId="0" borderId="0" xfId="82" applyFont="1" applyFill="1" applyAlignment="1">
      <alignment horizontal="right" vertical="center"/>
    </xf>
    <xf numFmtId="0" fontId="2" fillId="0" borderId="0" xfId="0" applyNumberFormat="1" applyFont="1" applyFill="1" applyBorder="1" applyAlignment="1" applyProtection="1">
      <alignment horizontal="right" vertical="center"/>
    </xf>
    <xf numFmtId="0" fontId="24" fillId="0" borderId="0" xfId="0" applyNumberFormat="1" applyFont="1" applyFill="1" applyAlignment="1" applyProtection="1">
      <alignment horizontal="left" vertical="center" wrapText="1"/>
    </xf>
    <xf numFmtId="0" fontId="33" fillId="0" borderId="0" xfId="0" applyNumberFormat="1" applyFont="1" applyFill="1" applyBorder="1" applyAlignment="1" applyProtection="1">
      <alignment horizontal="center" vertical="center" wrapText="1"/>
    </xf>
    <xf numFmtId="49" fontId="36" fillId="0" borderId="0" xfId="0" applyNumberFormat="1" applyFont="1" applyFill="1" applyAlignment="1" applyProtection="1">
      <alignment horizontal="center"/>
    </xf>
    <xf numFmtId="0" fontId="2" fillId="0" borderId="0" xfId="0" applyNumberFormat="1" applyFont="1" applyFill="1" applyAlignment="1" applyProtection="1">
      <alignment horizontal="center" vertical="top"/>
    </xf>
  </cellXfs>
  <cellStyles count="90">
    <cellStyle name="20% - Акцент1" xfId="1"/>
    <cellStyle name="20% - Акцент1 2" xfId="2"/>
    <cellStyle name="20% - Акцент1_Додаток 5..." xfId="3"/>
    <cellStyle name="20% - Акцент2" xfId="4"/>
    <cellStyle name="20% - Акцент2 2" xfId="5"/>
    <cellStyle name="20% - Акцент2_Додаток 5..." xfId="6"/>
    <cellStyle name="20% - Акцент3" xfId="7"/>
    <cellStyle name="20% - Акцент3 2" xfId="8"/>
    <cellStyle name="20% - Акцент3_Додаток 5..." xfId="9"/>
    <cellStyle name="20% - Акцент4" xfId="10"/>
    <cellStyle name="20% - Акцент4 2" xfId="11"/>
    <cellStyle name="20% - Акцент4_Додаток 5..." xfId="12"/>
    <cellStyle name="20% - Акцент5" xfId="13"/>
    <cellStyle name="20% - Акцент5 2" xfId="14"/>
    <cellStyle name="20% - Акцент5_Додаток 5..." xfId="15"/>
    <cellStyle name="20% - Акцент6" xfId="16"/>
    <cellStyle name="20% - Акцент6 2" xfId="17"/>
    <cellStyle name="20% - Акцент6_Додаток 5..." xfId="18"/>
    <cellStyle name="40% - Акцент1" xfId="19"/>
    <cellStyle name="40% - Акцент1 2" xfId="20"/>
    <cellStyle name="40% - Акцент1_Додаток 5..." xfId="21"/>
    <cellStyle name="40% - Акцент2" xfId="22"/>
    <cellStyle name="40% - Акцент2 2" xfId="23"/>
    <cellStyle name="40% - Акцент2_Додаток 5..." xfId="24"/>
    <cellStyle name="40% - Акцент3" xfId="25"/>
    <cellStyle name="40% - Акцент3 2" xfId="26"/>
    <cellStyle name="40% - Акцент3_Додаток 5..." xfId="27"/>
    <cellStyle name="40% - Акцент4" xfId="28"/>
    <cellStyle name="40% - Акцент4 2" xfId="29"/>
    <cellStyle name="40% - Акцент4_Додаток 5..." xfId="30"/>
    <cellStyle name="40% - Акцент5" xfId="31"/>
    <cellStyle name="40% - Акцент5 2" xfId="32"/>
    <cellStyle name="40% - Акцент5_Додаток 5..." xfId="33"/>
    <cellStyle name="40% - Акцент6" xfId="34"/>
    <cellStyle name="40% - Акцент6 2" xfId="35"/>
    <cellStyle name="40% - Акцент6_Додаток 5..." xfId="36"/>
    <cellStyle name="60% - Акцент1" xfId="37"/>
    <cellStyle name="60% - Акцент2" xfId="38"/>
    <cellStyle name="60% - Акцент3" xfId="39"/>
    <cellStyle name="60% - Акцент4" xfId="40"/>
    <cellStyle name="60% - Акцент5" xfId="41"/>
    <cellStyle name="60% - Акцент6" xfId="42"/>
    <cellStyle name="Normal_meresha_07" xfId="43"/>
    <cellStyle name="Акцент1" xfId="44"/>
    <cellStyle name="Акцент2" xfId="45"/>
    <cellStyle name="Акцент3" xfId="46"/>
    <cellStyle name="Акцент4" xfId="47"/>
    <cellStyle name="Акцент5" xfId="48"/>
    <cellStyle name="Акцент6" xfId="49"/>
    <cellStyle name="Ввід" xfId="50"/>
    <cellStyle name="Вывод" xfId="51"/>
    <cellStyle name="Вычисление" xfId="52"/>
    <cellStyle name="Добре" xfId="53"/>
    <cellStyle name="Звичайний 10" xfId="54"/>
    <cellStyle name="Звичайний 11" xfId="55"/>
    <cellStyle name="Звичайний 12" xfId="56"/>
    <cellStyle name="Звичайний 13" xfId="57"/>
    <cellStyle name="Звичайний 14" xfId="58"/>
    <cellStyle name="Звичайний 15" xfId="59"/>
    <cellStyle name="Звичайний 16" xfId="60"/>
    <cellStyle name="Звичайний 17" xfId="61"/>
    <cellStyle name="Звичайний 18" xfId="62"/>
    <cellStyle name="Звичайний 19" xfId="63"/>
    <cellStyle name="Звичайний 2" xfId="64"/>
    <cellStyle name="Звичайний 20" xfId="65"/>
    <cellStyle name="Звичайний 21" xfId="66"/>
    <cellStyle name="Звичайний 3" xfId="67"/>
    <cellStyle name="Звичайний 4" xfId="68"/>
    <cellStyle name="Звичайний 5" xfId="69"/>
    <cellStyle name="Звичайний 6" xfId="70"/>
    <cellStyle name="Звичайний 7" xfId="71"/>
    <cellStyle name="Звичайний 8" xfId="72"/>
    <cellStyle name="Звичайний 9" xfId="73"/>
    <cellStyle name="Звичайний_Додаток _ 3 зм_ни 4575" xfId="74"/>
    <cellStyle name="Зв'язана клітинка" xfId="75"/>
    <cellStyle name="Итог" xfId="76"/>
    <cellStyle name="Контрольна клітинка" xfId="77"/>
    <cellStyle name="Назва" xfId="78"/>
    <cellStyle name="Нейтральный" xfId="79"/>
    <cellStyle name="Обычный" xfId="0" builtinId="0"/>
    <cellStyle name="Обычный 2" xfId="80"/>
    <cellStyle name="Обычный 4" xfId="81"/>
    <cellStyle name="Обычный_Додаток 6 джерела.." xfId="82"/>
    <cellStyle name="Плохой" xfId="83"/>
    <cellStyle name="Пояснение" xfId="84"/>
    <cellStyle name="Примечание" xfId="85"/>
    <cellStyle name="Примечание 2" xfId="86"/>
    <cellStyle name="Примечание_Додаток 7 к розпорядж" xfId="87"/>
    <cellStyle name="Стиль 1" xfId="88"/>
    <cellStyle name="Текст попередження" xfId="8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M1376"/>
  <sheetViews>
    <sheetView tabSelected="1" view="pageBreakPreview" zoomScale="60" zoomScaleNormal="100" workbookViewId="0">
      <pane xSplit="5" ySplit="7" topLeftCell="F991" activePane="bottomRight" state="frozen"/>
      <selection pane="topRight" activeCell="F1" sqref="F1"/>
      <selection pane="bottomLeft" activeCell="A8" sqref="A8"/>
      <selection pane="bottomRight" activeCell="O13" sqref="O13"/>
    </sheetView>
  </sheetViews>
  <sheetFormatPr defaultColWidth="9.1640625" defaultRowHeight="48.75" customHeight="1"/>
  <cols>
    <col min="1" max="1" width="0" style="6" hidden="1" customWidth="1"/>
    <col min="2" max="2" width="14" style="7" customWidth="1"/>
    <col min="3" max="3" width="13.83203125" style="7" customWidth="1"/>
    <col min="4" max="4" width="14.33203125" style="8" customWidth="1"/>
    <col min="5" max="5" width="61.83203125" style="8" customWidth="1"/>
    <col min="6" max="6" width="80" style="8" customWidth="1"/>
    <col min="7" max="7" width="14.33203125" style="9" customWidth="1"/>
    <col min="8" max="9" width="17.1640625" style="16" customWidth="1"/>
    <col min="10" max="10" width="26.5" style="18" customWidth="1"/>
    <col min="11" max="11" width="14.5" style="19" customWidth="1"/>
    <col min="12" max="12" width="32.33203125" style="6" customWidth="1"/>
    <col min="13" max="13" width="45" style="6" customWidth="1"/>
    <col min="14" max="16384" width="9.1640625" style="6"/>
  </cols>
  <sheetData>
    <row r="1" spans="1:12" s="4" customFormat="1" ht="18.75" customHeight="1">
      <c r="A1" s="103" t="s">
        <v>461</v>
      </c>
      <c r="B1" s="1"/>
      <c r="C1" s="1"/>
      <c r="D1" s="2"/>
      <c r="E1" s="2"/>
      <c r="F1" s="2"/>
      <c r="G1" s="3"/>
      <c r="H1" s="191" t="s">
        <v>544</v>
      </c>
      <c r="I1" s="191"/>
      <c r="J1" s="191"/>
      <c r="K1" s="35"/>
    </row>
    <row r="2" spans="1:12" s="4" customFormat="1" ht="18.75" customHeight="1">
      <c r="B2" s="1"/>
      <c r="C2" s="1"/>
      <c r="D2" s="2"/>
      <c r="E2" s="5"/>
      <c r="F2" s="5"/>
      <c r="G2" s="3"/>
      <c r="H2" s="191" t="s">
        <v>546</v>
      </c>
      <c r="I2" s="191"/>
      <c r="J2" s="191"/>
      <c r="K2" s="35"/>
    </row>
    <row r="3" spans="1:12" s="4" customFormat="1" ht="56.25" customHeight="1">
      <c r="B3" s="192" t="s">
        <v>558</v>
      </c>
      <c r="C3" s="192"/>
      <c r="D3" s="192"/>
      <c r="E3" s="192"/>
      <c r="F3" s="192"/>
      <c r="G3" s="192"/>
      <c r="H3" s="192"/>
      <c r="I3" s="192"/>
      <c r="J3" s="192"/>
      <c r="K3" s="192"/>
    </row>
    <row r="4" spans="1:12" ht="22.5">
      <c r="B4" s="193" t="s">
        <v>553</v>
      </c>
      <c r="C4" s="193"/>
      <c r="D4" s="34"/>
      <c r="E4" s="34"/>
      <c r="F4" s="34"/>
      <c r="G4" s="34"/>
      <c r="H4" s="34"/>
      <c r="I4" s="34"/>
      <c r="J4" s="34"/>
      <c r="K4" s="34"/>
    </row>
    <row r="5" spans="1:12" ht="15" customHeight="1">
      <c r="B5" s="194" t="s">
        <v>552</v>
      </c>
      <c r="C5" s="194"/>
      <c r="D5" s="34"/>
      <c r="E5" s="34"/>
      <c r="F5" s="34"/>
      <c r="G5" s="34"/>
      <c r="H5" s="34"/>
      <c r="I5" s="34"/>
      <c r="J5" s="34"/>
      <c r="K5" s="34"/>
    </row>
    <row r="6" spans="1:12" ht="17.25" customHeight="1">
      <c r="B6" s="29"/>
      <c r="C6" s="29"/>
      <c r="D6" s="29"/>
      <c r="E6" s="29"/>
      <c r="F6" s="29"/>
      <c r="G6" s="30"/>
      <c r="H6" s="31"/>
      <c r="I6" s="31"/>
      <c r="J6" s="32"/>
      <c r="K6" s="33" t="s">
        <v>586</v>
      </c>
    </row>
    <row r="7" spans="1:12" ht="94.5" customHeight="1">
      <c r="B7" s="36" t="s">
        <v>554</v>
      </c>
      <c r="C7" s="36" t="s">
        <v>555</v>
      </c>
      <c r="D7" s="36" t="s">
        <v>542</v>
      </c>
      <c r="E7" s="37" t="s">
        <v>556</v>
      </c>
      <c r="F7" s="38" t="s">
        <v>547</v>
      </c>
      <c r="G7" s="39" t="s">
        <v>548</v>
      </c>
      <c r="H7" s="40" t="s">
        <v>549</v>
      </c>
      <c r="I7" s="41" t="s">
        <v>550</v>
      </c>
      <c r="J7" s="42" t="s">
        <v>551</v>
      </c>
      <c r="K7" s="41" t="s">
        <v>557</v>
      </c>
    </row>
    <row r="8" spans="1:12" ht="28.5">
      <c r="B8" s="43" t="s">
        <v>748</v>
      </c>
      <c r="C8" s="56"/>
      <c r="D8" s="43"/>
      <c r="E8" s="43" t="s">
        <v>749</v>
      </c>
      <c r="F8" s="54"/>
      <c r="G8" s="55"/>
      <c r="H8" s="55"/>
      <c r="I8" s="55"/>
      <c r="J8" s="61">
        <f>J9</f>
        <v>20295471</v>
      </c>
      <c r="K8" s="47"/>
    </row>
    <row r="9" spans="1:12" ht="28.5">
      <c r="B9" s="43" t="s">
        <v>750</v>
      </c>
      <c r="C9" s="44"/>
      <c r="D9" s="44"/>
      <c r="E9" s="43" t="s">
        <v>749</v>
      </c>
      <c r="F9" s="54"/>
      <c r="G9" s="55"/>
      <c r="H9" s="55"/>
      <c r="I9" s="55"/>
      <c r="J9" s="61">
        <f>J11+J53</f>
        <v>20295471</v>
      </c>
      <c r="K9" s="47"/>
    </row>
    <row r="10" spans="1:12" ht="28.5">
      <c r="B10" s="44" t="s">
        <v>774</v>
      </c>
      <c r="C10" s="44" t="s">
        <v>567</v>
      </c>
      <c r="D10" s="44"/>
      <c r="E10" s="92" t="s">
        <v>568</v>
      </c>
      <c r="F10" s="51"/>
      <c r="G10" s="81"/>
      <c r="H10" s="81"/>
      <c r="I10" s="81"/>
      <c r="J10" s="63">
        <f>J11</f>
        <v>18455471</v>
      </c>
      <c r="K10" s="78"/>
    </row>
    <row r="11" spans="1:12" ht="15">
      <c r="B11" s="45" t="s">
        <v>751</v>
      </c>
      <c r="C11" s="45" t="s">
        <v>529</v>
      </c>
      <c r="D11" s="45" t="s">
        <v>524</v>
      </c>
      <c r="E11" s="100" t="s">
        <v>752</v>
      </c>
      <c r="F11" s="101"/>
      <c r="G11" s="93"/>
      <c r="H11" s="93"/>
      <c r="I11" s="93"/>
      <c r="J11" s="65">
        <f>J12+J15+J17+J18+J19+J20+J22+J23+J25+J26+J27+J29+J30+J31+J32+J34+J36+J38+J40+J13+J41+J43+J45+J47+J49+J51</f>
        <v>18455471</v>
      </c>
      <c r="K11" s="94"/>
      <c r="L11" s="58"/>
    </row>
    <row r="12" spans="1:12" ht="45">
      <c r="B12" s="104"/>
      <c r="C12" s="104"/>
      <c r="D12" s="104"/>
      <c r="E12" s="104"/>
      <c r="F12" s="64" t="s">
        <v>753</v>
      </c>
      <c r="G12" s="45" t="s">
        <v>754</v>
      </c>
      <c r="H12" s="96">
        <v>2420566</v>
      </c>
      <c r="I12" s="105">
        <v>52.1</v>
      </c>
      <c r="J12" s="75">
        <v>1159904</v>
      </c>
      <c r="K12" s="106">
        <v>100</v>
      </c>
    </row>
    <row r="13" spans="1:12" ht="60">
      <c r="B13" s="104"/>
      <c r="C13" s="104"/>
      <c r="D13" s="104"/>
      <c r="E13" s="104"/>
      <c r="F13" s="64" t="s">
        <v>146</v>
      </c>
      <c r="G13" s="45" t="s">
        <v>755</v>
      </c>
      <c r="H13" s="96">
        <v>1739973</v>
      </c>
      <c r="I13" s="105">
        <v>0</v>
      </c>
      <c r="J13" s="75">
        <v>1739973</v>
      </c>
      <c r="K13" s="106">
        <v>100</v>
      </c>
    </row>
    <row r="14" spans="1:12" ht="15">
      <c r="B14" s="104"/>
      <c r="C14" s="104"/>
      <c r="D14" s="104"/>
      <c r="E14" s="104"/>
      <c r="F14" s="64" t="s">
        <v>442</v>
      </c>
      <c r="G14" s="45"/>
      <c r="H14" s="96"/>
      <c r="I14" s="105"/>
      <c r="J14" s="75">
        <v>114040</v>
      </c>
      <c r="K14" s="106"/>
    </row>
    <row r="15" spans="1:12" ht="15">
      <c r="B15" s="104"/>
      <c r="C15" s="104"/>
      <c r="D15" s="104"/>
      <c r="E15" s="104"/>
      <c r="F15" s="64" t="s">
        <v>756</v>
      </c>
      <c r="G15" s="45" t="s">
        <v>109</v>
      </c>
      <c r="H15" s="96">
        <v>590987</v>
      </c>
      <c r="I15" s="105">
        <v>12.7</v>
      </c>
      <c r="J15" s="75">
        <v>284434</v>
      </c>
      <c r="K15" s="106">
        <v>60.9</v>
      </c>
    </row>
    <row r="16" spans="1:12" ht="15">
      <c r="B16" s="104"/>
      <c r="C16" s="104"/>
      <c r="D16" s="104"/>
      <c r="E16" s="104"/>
      <c r="F16" s="64" t="s">
        <v>442</v>
      </c>
      <c r="G16" s="45"/>
      <c r="H16" s="96"/>
      <c r="I16" s="105"/>
      <c r="J16" s="75">
        <v>25294.74</v>
      </c>
      <c r="K16" s="106"/>
    </row>
    <row r="17" spans="2:11" ht="60">
      <c r="B17" s="104"/>
      <c r="C17" s="104"/>
      <c r="D17" s="104"/>
      <c r="E17" s="104"/>
      <c r="F17" s="64" t="s">
        <v>758</v>
      </c>
      <c r="G17" s="45" t="s">
        <v>759</v>
      </c>
      <c r="H17" s="96">
        <v>132267</v>
      </c>
      <c r="I17" s="105">
        <v>9.1999999999999993</v>
      </c>
      <c r="J17" s="75">
        <v>120047</v>
      </c>
      <c r="K17" s="106">
        <v>100</v>
      </c>
    </row>
    <row r="18" spans="2:11" ht="60">
      <c r="B18" s="104"/>
      <c r="C18" s="104"/>
      <c r="D18" s="104"/>
      <c r="E18" s="104"/>
      <c r="F18" s="64" t="s">
        <v>760</v>
      </c>
      <c r="G18" s="45" t="s">
        <v>759</v>
      </c>
      <c r="H18" s="96">
        <v>147917</v>
      </c>
      <c r="I18" s="105">
        <v>8.3000000000000007</v>
      </c>
      <c r="J18" s="75">
        <v>135697</v>
      </c>
      <c r="K18" s="106">
        <v>100</v>
      </c>
    </row>
    <row r="19" spans="2:11" ht="53.25" customHeight="1">
      <c r="B19" s="104"/>
      <c r="C19" s="104"/>
      <c r="D19" s="104"/>
      <c r="E19" s="104"/>
      <c r="F19" s="64" t="s">
        <v>761</v>
      </c>
      <c r="G19" s="45" t="s">
        <v>759</v>
      </c>
      <c r="H19" s="96">
        <v>150091</v>
      </c>
      <c r="I19" s="105">
        <v>8.1</v>
      </c>
      <c r="J19" s="75">
        <v>137871</v>
      </c>
      <c r="K19" s="106">
        <v>100</v>
      </c>
    </row>
    <row r="20" spans="2:11" ht="30">
      <c r="B20" s="104"/>
      <c r="C20" s="104"/>
      <c r="D20" s="104"/>
      <c r="E20" s="104"/>
      <c r="F20" s="64" t="s">
        <v>762</v>
      </c>
      <c r="G20" s="45" t="s">
        <v>755</v>
      </c>
      <c r="H20" s="96">
        <v>124335</v>
      </c>
      <c r="I20" s="105">
        <v>0</v>
      </c>
      <c r="J20" s="75">
        <v>124335</v>
      </c>
      <c r="K20" s="106">
        <v>100</v>
      </c>
    </row>
    <row r="21" spans="2:11" ht="15">
      <c r="B21" s="104"/>
      <c r="C21" s="104"/>
      <c r="D21" s="104"/>
      <c r="E21" s="104"/>
      <c r="F21" s="64" t="s">
        <v>442</v>
      </c>
      <c r="G21" s="45"/>
      <c r="H21" s="96"/>
      <c r="I21" s="105"/>
      <c r="J21" s="75">
        <v>124335</v>
      </c>
      <c r="K21" s="106"/>
    </row>
    <row r="22" spans="2:11" ht="67.5" customHeight="1">
      <c r="B22" s="104"/>
      <c r="C22" s="104"/>
      <c r="D22" s="104"/>
      <c r="E22" s="104"/>
      <c r="F22" s="64" t="s">
        <v>764</v>
      </c>
      <c r="G22" s="45" t="s">
        <v>763</v>
      </c>
      <c r="H22" s="96">
        <v>1946051</v>
      </c>
      <c r="I22" s="105">
        <v>34.200000000000003</v>
      </c>
      <c r="J22" s="75">
        <v>1280089</v>
      </c>
      <c r="K22" s="106">
        <v>100</v>
      </c>
    </row>
    <row r="23" spans="2:11" ht="60">
      <c r="B23" s="104"/>
      <c r="C23" s="104"/>
      <c r="D23" s="104"/>
      <c r="E23" s="104"/>
      <c r="F23" s="64" t="s">
        <v>765</v>
      </c>
      <c r="G23" s="45" t="s">
        <v>755</v>
      </c>
      <c r="H23" s="96">
        <v>1010337</v>
      </c>
      <c r="I23" s="105">
        <v>0</v>
      </c>
      <c r="J23" s="75">
        <v>1010337</v>
      </c>
      <c r="K23" s="106">
        <v>100</v>
      </c>
    </row>
    <row r="24" spans="2:11" ht="15">
      <c r="B24" s="104"/>
      <c r="C24" s="104"/>
      <c r="D24" s="104"/>
      <c r="E24" s="104"/>
      <c r="F24" s="64" t="s">
        <v>442</v>
      </c>
      <c r="G24" s="45"/>
      <c r="H24" s="96"/>
      <c r="I24" s="105"/>
      <c r="J24" s="75">
        <v>108699.3</v>
      </c>
      <c r="K24" s="106"/>
    </row>
    <row r="25" spans="2:11" ht="60">
      <c r="B25" s="104"/>
      <c r="C25" s="104"/>
      <c r="D25" s="104"/>
      <c r="E25" s="104"/>
      <c r="F25" s="64" t="s">
        <v>766</v>
      </c>
      <c r="G25" s="45" t="s">
        <v>759</v>
      </c>
      <c r="H25" s="96">
        <v>1635281</v>
      </c>
      <c r="I25" s="105">
        <v>34.1</v>
      </c>
      <c r="J25" s="75">
        <v>1077415</v>
      </c>
      <c r="K25" s="106">
        <v>100</v>
      </c>
    </row>
    <row r="26" spans="2:11" ht="60">
      <c r="B26" s="104"/>
      <c r="C26" s="104"/>
      <c r="D26" s="104"/>
      <c r="E26" s="104"/>
      <c r="F26" s="64" t="s">
        <v>767</v>
      </c>
      <c r="G26" s="45" t="s">
        <v>768</v>
      </c>
      <c r="H26" s="96">
        <v>3548112.28</v>
      </c>
      <c r="I26" s="105">
        <v>59.3</v>
      </c>
      <c r="J26" s="75">
        <v>1443171.28</v>
      </c>
      <c r="K26" s="106">
        <v>100</v>
      </c>
    </row>
    <row r="27" spans="2:11" ht="45">
      <c r="B27" s="104"/>
      <c r="C27" s="104"/>
      <c r="D27" s="104"/>
      <c r="E27" s="104"/>
      <c r="F27" s="64" t="s">
        <v>769</v>
      </c>
      <c r="G27" s="45" t="s">
        <v>757</v>
      </c>
      <c r="H27" s="96">
        <v>3668125</v>
      </c>
      <c r="I27" s="105">
        <v>67.7</v>
      </c>
      <c r="J27" s="75">
        <v>1183478</v>
      </c>
      <c r="K27" s="106">
        <v>100</v>
      </c>
    </row>
    <row r="28" spans="2:11" ht="15">
      <c r="B28" s="104"/>
      <c r="C28" s="104"/>
      <c r="D28" s="104"/>
      <c r="E28" s="104"/>
      <c r="F28" s="64" t="s">
        <v>442</v>
      </c>
      <c r="G28" s="45"/>
      <c r="H28" s="96"/>
      <c r="I28" s="105"/>
      <c r="J28" s="75">
        <v>29601.75</v>
      </c>
      <c r="K28" s="106"/>
    </row>
    <row r="29" spans="2:11" ht="60">
      <c r="B29" s="104"/>
      <c r="C29" s="104"/>
      <c r="D29" s="104"/>
      <c r="E29" s="104"/>
      <c r="F29" s="64" t="s">
        <v>770</v>
      </c>
      <c r="G29" s="45" t="s">
        <v>768</v>
      </c>
      <c r="H29" s="96">
        <v>6184320</v>
      </c>
      <c r="I29" s="105">
        <v>72.7</v>
      </c>
      <c r="J29" s="75">
        <v>1685500</v>
      </c>
      <c r="K29" s="106">
        <v>100</v>
      </c>
    </row>
    <row r="30" spans="2:11" ht="60">
      <c r="B30" s="104"/>
      <c r="C30" s="104"/>
      <c r="D30" s="104"/>
      <c r="E30" s="104"/>
      <c r="F30" s="64" t="s">
        <v>771</v>
      </c>
      <c r="G30" s="45" t="s">
        <v>772</v>
      </c>
      <c r="H30" s="96">
        <v>8292558</v>
      </c>
      <c r="I30" s="105">
        <v>99.9</v>
      </c>
      <c r="J30" s="75">
        <v>10442</v>
      </c>
      <c r="K30" s="106">
        <v>100</v>
      </c>
    </row>
    <row r="31" spans="2:11" ht="30">
      <c r="B31" s="104"/>
      <c r="C31" s="104"/>
      <c r="D31" s="104"/>
      <c r="E31" s="104"/>
      <c r="F31" s="64" t="s">
        <v>773</v>
      </c>
      <c r="G31" s="45" t="s">
        <v>759</v>
      </c>
      <c r="H31" s="96">
        <f>1673300+373162</f>
        <v>2046462</v>
      </c>
      <c r="I31" s="105">
        <v>45</v>
      </c>
      <c r="J31" s="75">
        <f>642656+483456</f>
        <v>1126112</v>
      </c>
      <c r="K31" s="106">
        <v>100</v>
      </c>
    </row>
    <row r="32" spans="2:11" ht="45">
      <c r="B32" s="104"/>
      <c r="C32" s="104"/>
      <c r="D32" s="104"/>
      <c r="E32" s="104"/>
      <c r="F32" s="64" t="s">
        <v>396</v>
      </c>
      <c r="G32" s="45" t="s">
        <v>755</v>
      </c>
      <c r="H32" s="96">
        <v>125900</v>
      </c>
      <c r="I32" s="105">
        <v>0</v>
      </c>
      <c r="J32" s="75">
        <v>125900</v>
      </c>
      <c r="K32" s="106">
        <v>100</v>
      </c>
    </row>
    <row r="33" spans="2:11" ht="15">
      <c r="B33" s="104"/>
      <c r="C33" s="104"/>
      <c r="D33" s="104"/>
      <c r="E33" s="104"/>
      <c r="F33" s="64" t="s">
        <v>442</v>
      </c>
      <c r="G33" s="45"/>
      <c r="H33" s="96"/>
      <c r="I33" s="105"/>
      <c r="J33" s="75">
        <v>125900</v>
      </c>
      <c r="K33" s="106"/>
    </row>
    <row r="34" spans="2:11" ht="36.75" customHeight="1">
      <c r="B34" s="104"/>
      <c r="C34" s="104"/>
      <c r="D34" s="104"/>
      <c r="E34" s="104"/>
      <c r="F34" s="64" t="s">
        <v>138</v>
      </c>
      <c r="G34" s="45" t="s">
        <v>755</v>
      </c>
      <c r="H34" s="96">
        <v>3690000</v>
      </c>
      <c r="I34" s="105">
        <v>0</v>
      </c>
      <c r="J34" s="75">
        <v>3690000</v>
      </c>
      <c r="K34" s="106">
        <v>100</v>
      </c>
    </row>
    <row r="35" spans="2:11" ht="15">
      <c r="B35" s="104"/>
      <c r="C35" s="104"/>
      <c r="D35" s="104"/>
      <c r="E35" s="104"/>
      <c r="F35" s="64" t="s">
        <v>442</v>
      </c>
      <c r="G35" s="45"/>
      <c r="H35" s="96"/>
      <c r="I35" s="105"/>
      <c r="J35" s="75">
        <v>150000</v>
      </c>
      <c r="K35" s="106"/>
    </row>
    <row r="36" spans="2:11" ht="48" customHeight="1">
      <c r="B36" s="104"/>
      <c r="C36" s="104"/>
      <c r="D36" s="104"/>
      <c r="E36" s="104"/>
      <c r="F36" s="64" t="s">
        <v>139</v>
      </c>
      <c r="G36" s="45" t="s">
        <v>755</v>
      </c>
      <c r="H36" s="96">
        <v>119070</v>
      </c>
      <c r="I36" s="105">
        <v>0</v>
      </c>
      <c r="J36" s="75">
        <v>119070</v>
      </c>
      <c r="K36" s="106">
        <v>100</v>
      </c>
    </row>
    <row r="37" spans="2:11" ht="15">
      <c r="B37" s="104"/>
      <c r="C37" s="104"/>
      <c r="D37" s="104"/>
      <c r="E37" s="104"/>
      <c r="F37" s="64" t="s">
        <v>442</v>
      </c>
      <c r="G37" s="45"/>
      <c r="H37" s="96"/>
      <c r="I37" s="105"/>
      <c r="J37" s="75">
        <v>119070</v>
      </c>
      <c r="K37" s="106"/>
    </row>
    <row r="38" spans="2:11" ht="45">
      <c r="B38" s="104"/>
      <c r="C38" s="104"/>
      <c r="D38" s="104"/>
      <c r="E38" s="104"/>
      <c r="F38" s="64" t="s">
        <v>140</v>
      </c>
      <c r="G38" s="45" t="s">
        <v>742</v>
      </c>
      <c r="H38" s="96">
        <v>3808532</v>
      </c>
      <c r="I38" s="105">
        <v>0</v>
      </c>
      <c r="J38" s="75">
        <v>434791</v>
      </c>
      <c r="K38" s="106">
        <v>11.4</v>
      </c>
    </row>
    <row r="39" spans="2:11" ht="15">
      <c r="B39" s="104"/>
      <c r="C39" s="104"/>
      <c r="D39" s="104"/>
      <c r="E39" s="104"/>
      <c r="F39" s="64" t="s">
        <v>442</v>
      </c>
      <c r="G39" s="45"/>
      <c r="H39" s="96"/>
      <c r="I39" s="105"/>
      <c r="J39" s="75">
        <v>38032</v>
      </c>
      <c r="K39" s="106"/>
    </row>
    <row r="40" spans="2:11" ht="60">
      <c r="B40" s="104"/>
      <c r="C40" s="104"/>
      <c r="D40" s="104"/>
      <c r="E40" s="104"/>
      <c r="F40" s="64" t="s">
        <v>141</v>
      </c>
      <c r="G40" s="45" t="s">
        <v>755</v>
      </c>
      <c r="H40" s="96">
        <v>598101</v>
      </c>
      <c r="I40" s="105">
        <v>0</v>
      </c>
      <c r="J40" s="75">
        <v>586113</v>
      </c>
      <c r="K40" s="106">
        <v>100</v>
      </c>
    </row>
    <row r="41" spans="2:11" ht="60">
      <c r="B41" s="104"/>
      <c r="C41" s="104"/>
      <c r="D41" s="104"/>
      <c r="E41" s="104"/>
      <c r="F41" s="64" t="s">
        <v>147</v>
      </c>
      <c r="G41" s="45" t="s">
        <v>755</v>
      </c>
      <c r="H41" s="75">
        <v>230193.72</v>
      </c>
      <c r="I41" s="105">
        <v>0</v>
      </c>
      <c r="J41" s="75">
        <v>230193.72</v>
      </c>
      <c r="K41" s="106">
        <v>100</v>
      </c>
    </row>
    <row r="42" spans="2:11" ht="15">
      <c r="B42" s="104"/>
      <c r="C42" s="104"/>
      <c r="D42" s="104"/>
      <c r="E42" s="104"/>
      <c r="F42" s="64" t="s">
        <v>442</v>
      </c>
      <c r="G42" s="45"/>
      <c r="H42" s="96"/>
      <c r="I42" s="105"/>
      <c r="J42" s="75">
        <v>230193.72</v>
      </c>
      <c r="K42" s="106"/>
    </row>
    <row r="43" spans="2:11" ht="35.25" customHeight="1">
      <c r="B43" s="104"/>
      <c r="C43" s="104"/>
      <c r="D43" s="104"/>
      <c r="E43" s="104"/>
      <c r="F43" s="64" t="s">
        <v>148</v>
      </c>
      <c r="G43" s="45" t="s">
        <v>755</v>
      </c>
      <c r="H43" s="96">
        <v>109998</v>
      </c>
      <c r="I43" s="105">
        <v>0</v>
      </c>
      <c r="J43" s="75">
        <v>109998</v>
      </c>
      <c r="K43" s="106">
        <v>100</v>
      </c>
    </row>
    <row r="44" spans="2:11" ht="15">
      <c r="B44" s="104"/>
      <c r="C44" s="104"/>
      <c r="D44" s="104"/>
      <c r="E44" s="104"/>
      <c r="F44" s="64" t="s">
        <v>442</v>
      </c>
      <c r="G44" s="45"/>
      <c r="H44" s="96"/>
      <c r="I44" s="105"/>
      <c r="J44" s="75">
        <v>109998</v>
      </c>
      <c r="K44" s="106"/>
    </row>
    <row r="45" spans="2:11" ht="30">
      <c r="B45" s="104"/>
      <c r="C45" s="104"/>
      <c r="D45" s="104"/>
      <c r="E45" s="104"/>
      <c r="F45" s="64" t="s">
        <v>149</v>
      </c>
      <c r="G45" s="45" t="s">
        <v>755</v>
      </c>
      <c r="H45" s="96">
        <v>116100</v>
      </c>
      <c r="I45" s="105">
        <v>0</v>
      </c>
      <c r="J45" s="75">
        <v>116100</v>
      </c>
      <c r="K45" s="106">
        <v>100</v>
      </c>
    </row>
    <row r="46" spans="2:11" ht="15">
      <c r="B46" s="104"/>
      <c r="C46" s="104"/>
      <c r="D46" s="104"/>
      <c r="E46" s="104"/>
      <c r="F46" s="64" t="s">
        <v>442</v>
      </c>
      <c r="G46" s="45"/>
      <c r="H46" s="96"/>
      <c r="I46" s="105"/>
      <c r="J46" s="75">
        <v>116100</v>
      </c>
      <c r="K46" s="106"/>
    </row>
    <row r="47" spans="2:11" ht="45">
      <c r="B47" s="104"/>
      <c r="C47" s="104"/>
      <c r="D47" s="104"/>
      <c r="E47" s="104"/>
      <c r="F47" s="64" t="s">
        <v>150</v>
      </c>
      <c r="G47" s="45">
        <v>2021</v>
      </c>
      <c r="H47" s="96">
        <v>24500</v>
      </c>
      <c r="I47" s="105">
        <v>0</v>
      </c>
      <c r="J47" s="75">
        <v>24500</v>
      </c>
      <c r="K47" s="106">
        <v>100</v>
      </c>
    </row>
    <row r="48" spans="2:11" ht="15">
      <c r="B48" s="104"/>
      <c r="C48" s="104"/>
      <c r="D48" s="104"/>
      <c r="E48" s="104"/>
      <c r="F48" s="64" t="s">
        <v>442</v>
      </c>
      <c r="G48" s="45"/>
      <c r="H48" s="96"/>
      <c r="I48" s="105"/>
      <c r="J48" s="75">
        <v>24500</v>
      </c>
      <c r="K48" s="106"/>
    </row>
    <row r="49" spans="2:11" ht="15">
      <c r="B49" s="104"/>
      <c r="C49" s="104"/>
      <c r="D49" s="104"/>
      <c r="E49" s="104"/>
      <c r="F49" s="64" t="s">
        <v>87</v>
      </c>
      <c r="G49" s="45" t="s">
        <v>755</v>
      </c>
      <c r="H49" s="96">
        <v>250000</v>
      </c>
      <c r="I49" s="105">
        <v>0</v>
      </c>
      <c r="J49" s="75">
        <v>250000</v>
      </c>
      <c r="K49" s="106">
        <v>100</v>
      </c>
    </row>
    <row r="50" spans="2:11" ht="15">
      <c r="B50" s="104"/>
      <c r="C50" s="104"/>
      <c r="D50" s="104"/>
      <c r="E50" s="104"/>
      <c r="F50" s="64" t="s">
        <v>442</v>
      </c>
      <c r="G50" s="45"/>
      <c r="H50" s="96"/>
      <c r="I50" s="105"/>
      <c r="J50" s="75">
        <v>250000</v>
      </c>
      <c r="K50" s="106"/>
    </row>
    <row r="51" spans="2:11" ht="15">
      <c r="B51" s="104"/>
      <c r="C51" s="104"/>
      <c r="D51" s="104"/>
      <c r="E51" s="104"/>
      <c r="F51" s="64" t="s">
        <v>88</v>
      </c>
      <c r="G51" s="45" t="s">
        <v>755</v>
      </c>
      <c r="H51" s="96">
        <v>250000</v>
      </c>
      <c r="I51" s="105">
        <v>0</v>
      </c>
      <c r="J51" s="75">
        <v>250000</v>
      </c>
      <c r="K51" s="106">
        <v>100</v>
      </c>
    </row>
    <row r="52" spans="2:11" ht="15">
      <c r="B52" s="104"/>
      <c r="C52" s="104"/>
      <c r="D52" s="104"/>
      <c r="E52" s="104"/>
      <c r="F52" s="64" t="s">
        <v>442</v>
      </c>
      <c r="G52" s="45"/>
      <c r="H52" s="96"/>
      <c r="I52" s="105"/>
      <c r="J52" s="75">
        <v>250000</v>
      </c>
      <c r="K52" s="106"/>
    </row>
    <row r="53" spans="2:11" ht="15">
      <c r="B53" s="44" t="s">
        <v>171</v>
      </c>
      <c r="C53" s="44" t="s">
        <v>564</v>
      </c>
      <c r="D53" s="44"/>
      <c r="E53" s="107" t="s">
        <v>565</v>
      </c>
      <c r="F53" s="108"/>
      <c r="G53" s="82"/>
      <c r="H53" s="81"/>
      <c r="I53" s="81"/>
      <c r="J53" s="63">
        <f>J54</f>
        <v>1840000</v>
      </c>
      <c r="K53" s="106"/>
    </row>
    <row r="54" spans="2:11" ht="45">
      <c r="B54" s="45" t="s">
        <v>172</v>
      </c>
      <c r="C54" s="45" t="s">
        <v>796</v>
      </c>
      <c r="D54" s="75" t="s">
        <v>523</v>
      </c>
      <c r="E54" s="76" t="s">
        <v>797</v>
      </c>
      <c r="F54" s="77"/>
      <c r="G54" s="77"/>
      <c r="H54" s="49"/>
      <c r="I54" s="52"/>
      <c r="J54" s="65">
        <f>J56+J58</f>
        <v>1840000</v>
      </c>
      <c r="K54" s="106"/>
    </row>
    <row r="55" spans="2:11" ht="15">
      <c r="B55" s="104"/>
      <c r="C55" s="104"/>
      <c r="D55" s="104"/>
      <c r="E55" s="104"/>
      <c r="F55" s="67" t="s">
        <v>578</v>
      </c>
      <c r="G55" s="109"/>
      <c r="H55" s="110"/>
      <c r="I55" s="104"/>
      <c r="J55" s="111"/>
      <c r="K55" s="112"/>
    </row>
    <row r="56" spans="2:11" ht="15">
      <c r="B56" s="104"/>
      <c r="C56" s="104"/>
      <c r="D56" s="104"/>
      <c r="E56" s="104"/>
      <c r="F56" s="64" t="s">
        <v>173</v>
      </c>
      <c r="G56" s="45">
        <v>2021</v>
      </c>
      <c r="H56" s="96">
        <v>1600000</v>
      </c>
      <c r="I56" s="105">
        <v>0</v>
      </c>
      <c r="J56" s="75">
        <v>1600000</v>
      </c>
      <c r="K56" s="106">
        <v>100</v>
      </c>
    </row>
    <row r="57" spans="2:11" ht="15">
      <c r="B57" s="104"/>
      <c r="C57" s="104"/>
      <c r="D57" s="104"/>
      <c r="E57" s="104"/>
      <c r="F57" s="64" t="s">
        <v>442</v>
      </c>
      <c r="G57" s="45"/>
      <c r="H57" s="96"/>
      <c r="I57" s="105"/>
      <c r="J57" s="75">
        <v>60000</v>
      </c>
      <c r="K57" s="106"/>
    </row>
    <row r="58" spans="2:11" ht="15">
      <c r="B58" s="104"/>
      <c r="C58" s="104"/>
      <c r="D58" s="104"/>
      <c r="E58" s="104"/>
      <c r="F58" s="64" t="s">
        <v>73</v>
      </c>
      <c r="G58" s="45">
        <v>2021</v>
      </c>
      <c r="H58" s="96">
        <v>240000</v>
      </c>
      <c r="I58" s="105">
        <v>0</v>
      </c>
      <c r="J58" s="75">
        <v>240000</v>
      </c>
      <c r="K58" s="106">
        <v>100</v>
      </c>
    </row>
    <row r="59" spans="2:11" ht="42.75">
      <c r="B59" s="43" t="s">
        <v>466</v>
      </c>
      <c r="C59" s="56"/>
      <c r="D59" s="43"/>
      <c r="E59" s="43" t="s">
        <v>465</v>
      </c>
      <c r="F59" s="54"/>
      <c r="G59" s="55"/>
      <c r="H59" s="55"/>
      <c r="I59" s="55"/>
      <c r="J59" s="61">
        <f>J60</f>
        <v>94426151</v>
      </c>
      <c r="K59" s="47"/>
    </row>
    <row r="60" spans="2:11" ht="42.75">
      <c r="B60" s="43" t="s">
        <v>467</v>
      </c>
      <c r="C60" s="44"/>
      <c r="D60" s="44"/>
      <c r="E60" s="43" t="s">
        <v>465</v>
      </c>
      <c r="F60" s="54"/>
      <c r="G60" s="55"/>
      <c r="H60" s="55"/>
      <c r="I60" s="55"/>
      <c r="J60" s="61">
        <f>J61</f>
        <v>94426151</v>
      </c>
      <c r="K60" s="47"/>
    </row>
    <row r="61" spans="2:11" ht="28.5">
      <c r="B61" s="44" t="s">
        <v>468</v>
      </c>
      <c r="C61" s="44" t="s">
        <v>567</v>
      </c>
      <c r="D61" s="44"/>
      <c r="E61" s="92" t="s">
        <v>568</v>
      </c>
      <c r="F61" s="51"/>
      <c r="G61" s="81"/>
      <c r="H61" s="81"/>
      <c r="I61" s="81"/>
      <c r="J61" s="63">
        <f>J62+J64</f>
        <v>94426151</v>
      </c>
      <c r="K61" s="78"/>
    </row>
    <row r="62" spans="2:11" ht="15">
      <c r="B62" s="45" t="s">
        <v>469</v>
      </c>
      <c r="C62" s="45" t="s">
        <v>529</v>
      </c>
      <c r="D62" s="45" t="s">
        <v>524</v>
      </c>
      <c r="E62" s="100" t="s">
        <v>752</v>
      </c>
      <c r="F62" s="101"/>
      <c r="G62" s="93"/>
      <c r="H62" s="93"/>
      <c r="I62" s="93"/>
      <c r="J62" s="65">
        <f>J63</f>
        <v>460385</v>
      </c>
      <c r="K62" s="94"/>
    </row>
    <row r="63" spans="2:11" ht="68.25" customHeight="1">
      <c r="B63" s="104"/>
      <c r="C63" s="104"/>
      <c r="D63" s="104"/>
      <c r="E63" s="104"/>
      <c r="F63" s="64" t="s">
        <v>470</v>
      </c>
      <c r="G63" s="45" t="s">
        <v>576</v>
      </c>
      <c r="H63" s="96">
        <v>915223</v>
      </c>
      <c r="I63" s="105">
        <v>47.4</v>
      </c>
      <c r="J63" s="75">
        <v>460385</v>
      </c>
      <c r="K63" s="105">
        <v>100</v>
      </c>
    </row>
    <row r="64" spans="2:11" ht="15">
      <c r="B64" s="45" t="s">
        <v>471</v>
      </c>
      <c r="C64" s="45" t="s">
        <v>532</v>
      </c>
      <c r="D64" s="45" t="s">
        <v>524</v>
      </c>
      <c r="E64" s="100" t="s">
        <v>533</v>
      </c>
      <c r="F64" s="101"/>
      <c r="G64" s="93"/>
      <c r="H64" s="93"/>
      <c r="I64" s="93"/>
      <c r="J64" s="65">
        <f>J66+J67+J68+J69+J71+J73+J74+J76+J78+J80+J81+J82+J83+J84+J86+J88+J89+J91+J65+J77+J92+J94+J96+J98+J100</f>
        <v>93965766</v>
      </c>
      <c r="K64" s="94"/>
    </row>
    <row r="65" spans="2:13" ht="67.5" customHeight="1">
      <c r="B65" s="104"/>
      <c r="C65" s="104"/>
      <c r="D65" s="104"/>
      <c r="E65" s="104"/>
      <c r="F65" s="64" t="s">
        <v>82</v>
      </c>
      <c r="G65" s="45" t="s">
        <v>742</v>
      </c>
      <c r="H65" s="96">
        <v>590395</v>
      </c>
      <c r="I65" s="105">
        <v>0</v>
      </c>
      <c r="J65" s="75">
        <v>590395</v>
      </c>
      <c r="K65" s="105">
        <v>100</v>
      </c>
    </row>
    <row r="66" spans="2:13" ht="45">
      <c r="B66" s="104"/>
      <c r="C66" s="104"/>
      <c r="D66" s="104"/>
      <c r="E66" s="104"/>
      <c r="F66" s="64" t="s">
        <v>472</v>
      </c>
      <c r="G66" s="45" t="s">
        <v>740</v>
      </c>
      <c r="H66" s="96">
        <v>8963210.0800000001</v>
      </c>
      <c r="I66" s="105">
        <v>30</v>
      </c>
      <c r="J66" s="75">
        <f>5432165-3001581</f>
        <v>2430584</v>
      </c>
      <c r="K66" s="105">
        <v>57</v>
      </c>
      <c r="M66" s="58"/>
    </row>
    <row r="67" spans="2:13" ht="36.75" customHeight="1">
      <c r="B67" s="104"/>
      <c r="C67" s="104"/>
      <c r="D67" s="104"/>
      <c r="E67" s="104"/>
      <c r="F67" s="64" t="s">
        <v>473</v>
      </c>
      <c r="G67" s="45" t="s">
        <v>740</v>
      </c>
      <c r="H67" s="96">
        <v>18652828</v>
      </c>
      <c r="I67" s="105">
        <v>17</v>
      </c>
      <c r="J67" s="75">
        <v>3632395</v>
      </c>
      <c r="K67" s="105">
        <v>36</v>
      </c>
    </row>
    <row r="68" spans="2:13" ht="30">
      <c r="B68" s="104"/>
      <c r="C68" s="104"/>
      <c r="D68" s="104"/>
      <c r="E68" s="104"/>
      <c r="F68" s="64" t="s">
        <v>107</v>
      </c>
      <c r="G68" s="45" t="s">
        <v>755</v>
      </c>
      <c r="H68" s="96">
        <v>2420556</v>
      </c>
      <c r="I68" s="105">
        <v>0</v>
      </c>
      <c r="J68" s="75">
        <v>2334195</v>
      </c>
      <c r="K68" s="105">
        <v>100</v>
      </c>
    </row>
    <row r="69" spans="2:13" ht="45">
      <c r="B69" s="104"/>
      <c r="C69" s="104"/>
      <c r="D69" s="104"/>
      <c r="E69" s="104"/>
      <c r="F69" s="64" t="s">
        <v>474</v>
      </c>
      <c r="G69" s="45" t="s">
        <v>755</v>
      </c>
      <c r="H69" s="96">
        <v>500000</v>
      </c>
      <c r="I69" s="105">
        <v>0</v>
      </c>
      <c r="J69" s="75">
        <v>500000</v>
      </c>
      <c r="K69" s="105">
        <v>100</v>
      </c>
    </row>
    <row r="70" spans="2:13" ht="15">
      <c r="B70" s="104"/>
      <c r="C70" s="104"/>
      <c r="D70" s="104"/>
      <c r="E70" s="104"/>
      <c r="F70" s="64" t="s">
        <v>626</v>
      </c>
      <c r="G70" s="45"/>
      <c r="H70" s="96"/>
      <c r="I70" s="105"/>
      <c r="J70" s="75">
        <v>70000</v>
      </c>
      <c r="K70" s="105"/>
    </row>
    <row r="71" spans="2:13" ht="60">
      <c r="B71" s="104"/>
      <c r="C71" s="104"/>
      <c r="D71" s="104"/>
      <c r="E71" s="104"/>
      <c r="F71" s="64" t="s">
        <v>475</v>
      </c>
      <c r="G71" s="45" t="s">
        <v>755</v>
      </c>
      <c r="H71" s="96">
        <f>270000+316100</f>
        <v>586100</v>
      </c>
      <c r="I71" s="105">
        <v>0</v>
      </c>
      <c r="J71" s="75">
        <f>270000+316100</f>
        <v>586100</v>
      </c>
      <c r="K71" s="105">
        <v>100</v>
      </c>
    </row>
    <row r="72" spans="2:13" ht="15">
      <c r="B72" s="104"/>
      <c r="C72" s="104"/>
      <c r="D72" s="104"/>
      <c r="E72" s="104"/>
      <c r="F72" s="64" t="s">
        <v>626</v>
      </c>
      <c r="G72" s="45"/>
      <c r="H72" s="96"/>
      <c r="I72" s="105"/>
      <c r="J72" s="75">
        <v>40000</v>
      </c>
      <c r="K72" s="105"/>
    </row>
    <row r="73" spans="2:13" ht="15">
      <c r="B73" s="104"/>
      <c r="C73" s="104"/>
      <c r="D73" s="104"/>
      <c r="E73" s="104"/>
      <c r="F73" s="64" t="s">
        <v>476</v>
      </c>
      <c r="G73" s="45" t="s">
        <v>576</v>
      </c>
      <c r="H73" s="96">
        <v>836783</v>
      </c>
      <c r="I73" s="105">
        <v>8</v>
      </c>
      <c r="J73" s="75">
        <f>769783-286105</f>
        <v>483678</v>
      </c>
      <c r="K73" s="105">
        <v>100</v>
      </c>
    </row>
    <row r="74" spans="2:13" ht="45">
      <c r="B74" s="104"/>
      <c r="C74" s="104"/>
      <c r="D74" s="104"/>
      <c r="E74" s="104"/>
      <c r="F74" s="64" t="s">
        <v>477</v>
      </c>
      <c r="G74" s="45" t="s">
        <v>755</v>
      </c>
      <c r="H74" s="96">
        <v>500000</v>
      </c>
      <c r="I74" s="105">
        <v>0</v>
      </c>
      <c r="J74" s="75">
        <v>500000</v>
      </c>
      <c r="K74" s="105">
        <v>100</v>
      </c>
    </row>
    <row r="75" spans="2:13" ht="15">
      <c r="B75" s="104"/>
      <c r="C75" s="104"/>
      <c r="D75" s="104"/>
      <c r="E75" s="104"/>
      <c r="F75" s="64" t="s">
        <v>626</v>
      </c>
      <c r="G75" s="45"/>
      <c r="H75" s="96"/>
      <c r="I75" s="105"/>
      <c r="J75" s="75">
        <v>10000</v>
      </c>
      <c r="K75" s="105"/>
    </row>
    <row r="76" spans="2:13" ht="15">
      <c r="B76" s="104"/>
      <c r="C76" s="104"/>
      <c r="D76" s="104"/>
      <c r="E76" s="104"/>
      <c r="F76" s="64" t="s">
        <v>478</v>
      </c>
      <c r="G76" s="45" t="s">
        <v>576</v>
      </c>
      <c r="H76" s="96">
        <v>133929</v>
      </c>
      <c r="I76" s="105">
        <v>63</v>
      </c>
      <c r="J76" s="75">
        <v>46740</v>
      </c>
      <c r="K76" s="105">
        <v>100</v>
      </c>
    </row>
    <row r="77" spans="2:13" ht="45">
      <c r="B77" s="104"/>
      <c r="C77" s="104"/>
      <c r="D77" s="104"/>
      <c r="E77" s="104"/>
      <c r="F77" s="64" t="s">
        <v>212</v>
      </c>
      <c r="G77" s="45"/>
      <c r="H77" s="96"/>
      <c r="I77" s="105"/>
      <c r="J77" s="75">
        <v>60000</v>
      </c>
      <c r="K77" s="105"/>
    </row>
    <row r="78" spans="2:13" ht="30">
      <c r="B78" s="104"/>
      <c r="C78" s="104"/>
      <c r="D78" s="104"/>
      <c r="E78" s="104"/>
      <c r="F78" s="64" t="s">
        <v>479</v>
      </c>
      <c r="G78" s="45" t="s">
        <v>755</v>
      </c>
      <c r="H78" s="96">
        <f>160000+20000</f>
        <v>180000</v>
      </c>
      <c r="I78" s="105">
        <v>0</v>
      </c>
      <c r="J78" s="75">
        <f>160000+20000</f>
        <v>180000</v>
      </c>
      <c r="K78" s="105">
        <v>100</v>
      </c>
    </row>
    <row r="79" spans="2:13" ht="15">
      <c r="B79" s="104"/>
      <c r="C79" s="104"/>
      <c r="D79" s="104"/>
      <c r="E79" s="104"/>
      <c r="F79" s="64" t="s">
        <v>626</v>
      </c>
      <c r="G79" s="45"/>
      <c r="H79" s="96"/>
      <c r="I79" s="105"/>
      <c r="J79" s="75">
        <v>10000</v>
      </c>
      <c r="K79" s="105"/>
    </row>
    <row r="80" spans="2:13" ht="47.25" customHeight="1">
      <c r="B80" s="104"/>
      <c r="C80" s="104"/>
      <c r="D80" s="104"/>
      <c r="E80" s="104"/>
      <c r="F80" s="64" t="s">
        <v>480</v>
      </c>
      <c r="G80" s="45" t="s">
        <v>576</v>
      </c>
      <c r="H80" s="96">
        <v>5469742</v>
      </c>
      <c r="I80" s="105">
        <v>78</v>
      </c>
      <c r="J80" s="75">
        <v>1779948</v>
      </c>
      <c r="K80" s="105">
        <v>100</v>
      </c>
    </row>
    <row r="81" spans="2:11" ht="60">
      <c r="B81" s="104"/>
      <c r="C81" s="104"/>
      <c r="D81" s="104"/>
      <c r="E81" s="104"/>
      <c r="F81" s="64" t="s">
        <v>481</v>
      </c>
      <c r="G81" s="45" t="s">
        <v>755</v>
      </c>
      <c r="H81" s="96">
        <v>119999</v>
      </c>
      <c r="I81" s="105">
        <v>0</v>
      </c>
      <c r="J81" s="75">
        <v>119999</v>
      </c>
      <c r="K81" s="105">
        <v>100</v>
      </c>
    </row>
    <row r="82" spans="2:11" ht="15">
      <c r="B82" s="104"/>
      <c r="C82" s="104"/>
      <c r="D82" s="104"/>
      <c r="E82" s="104"/>
      <c r="F82" s="64" t="s">
        <v>482</v>
      </c>
      <c r="G82" s="45" t="s">
        <v>576</v>
      </c>
      <c r="H82" s="96">
        <v>874838</v>
      </c>
      <c r="I82" s="105">
        <v>45</v>
      </c>
      <c r="J82" s="75">
        <v>481000</v>
      </c>
      <c r="K82" s="105">
        <v>100</v>
      </c>
    </row>
    <row r="83" spans="2:11" ht="15">
      <c r="B83" s="104"/>
      <c r="C83" s="104"/>
      <c r="D83" s="104"/>
      <c r="E83" s="104"/>
      <c r="F83" s="64" t="s">
        <v>483</v>
      </c>
      <c r="G83" s="45" t="s">
        <v>576</v>
      </c>
      <c r="H83" s="96">
        <v>6278644</v>
      </c>
      <c r="I83" s="105">
        <v>69</v>
      </c>
      <c r="J83" s="75">
        <v>1946400</v>
      </c>
      <c r="K83" s="105">
        <v>100</v>
      </c>
    </row>
    <row r="84" spans="2:11" ht="45">
      <c r="B84" s="104"/>
      <c r="C84" s="104"/>
      <c r="D84" s="104"/>
      <c r="E84" s="104"/>
      <c r="F84" s="64" t="s">
        <v>484</v>
      </c>
      <c r="G84" s="45" t="s">
        <v>755</v>
      </c>
      <c r="H84" s="96">
        <v>90000</v>
      </c>
      <c r="I84" s="105">
        <v>0</v>
      </c>
      <c r="J84" s="75">
        <v>90000</v>
      </c>
      <c r="K84" s="105">
        <v>100</v>
      </c>
    </row>
    <row r="85" spans="2:11" ht="15">
      <c r="B85" s="104"/>
      <c r="C85" s="104"/>
      <c r="D85" s="104"/>
      <c r="E85" s="104"/>
      <c r="F85" s="64" t="s">
        <v>626</v>
      </c>
      <c r="G85" s="45"/>
      <c r="H85" s="96"/>
      <c r="I85" s="105"/>
      <c r="J85" s="75">
        <v>15000</v>
      </c>
      <c r="K85" s="105"/>
    </row>
    <row r="86" spans="2:11" ht="45">
      <c r="B86" s="104"/>
      <c r="C86" s="104"/>
      <c r="D86" s="104"/>
      <c r="E86" s="104"/>
      <c r="F86" s="64" t="s">
        <v>485</v>
      </c>
      <c r="G86" s="45" t="s">
        <v>755</v>
      </c>
      <c r="H86" s="96">
        <v>50000</v>
      </c>
      <c r="I86" s="105">
        <v>0</v>
      </c>
      <c r="J86" s="75">
        <v>50000</v>
      </c>
      <c r="K86" s="105">
        <v>100</v>
      </c>
    </row>
    <row r="87" spans="2:11" ht="15">
      <c r="B87" s="104"/>
      <c r="C87" s="104"/>
      <c r="D87" s="104"/>
      <c r="E87" s="104"/>
      <c r="F87" s="64" t="s">
        <v>626</v>
      </c>
      <c r="G87" s="45"/>
      <c r="H87" s="96"/>
      <c r="I87" s="105"/>
      <c r="J87" s="75">
        <v>10000</v>
      </c>
      <c r="K87" s="105"/>
    </row>
    <row r="88" spans="2:11" ht="52.5" customHeight="1">
      <c r="B88" s="104"/>
      <c r="C88" s="104"/>
      <c r="D88" s="104"/>
      <c r="E88" s="104"/>
      <c r="F88" s="64" t="s">
        <v>177</v>
      </c>
      <c r="G88" s="45" t="s">
        <v>742</v>
      </c>
      <c r="H88" s="96">
        <v>10000000</v>
      </c>
      <c r="I88" s="105">
        <v>0</v>
      </c>
      <c r="J88" s="75">
        <f>10000000-5000000</f>
        <v>5000000</v>
      </c>
      <c r="K88" s="105">
        <v>50</v>
      </c>
    </row>
    <row r="89" spans="2:11" ht="52.5" customHeight="1">
      <c r="B89" s="104"/>
      <c r="C89" s="104"/>
      <c r="D89" s="104"/>
      <c r="E89" s="104"/>
      <c r="F89" s="64" t="s">
        <v>185</v>
      </c>
      <c r="G89" s="45" t="s">
        <v>755</v>
      </c>
      <c r="H89" s="96">
        <v>120000</v>
      </c>
      <c r="I89" s="105">
        <v>0</v>
      </c>
      <c r="J89" s="75">
        <v>120000</v>
      </c>
      <c r="K89" s="105">
        <v>100</v>
      </c>
    </row>
    <row r="90" spans="2:11" ht="15">
      <c r="B90" s="104"/>
      <c r="C90" s="104"/>
      <c r="D90" s="104"/>
      <c r="E90" s="104"/>
      <c r="F90" s="64" t="s">
        <v>626</v>
      </c>
      <c r="G90" s="45"/>
      <c r="H90" s="96"/>
      <c r="I90" s="105"/>
      <c r="J90" s="75">
        <v>20000</v>
      </c>
      <c r="K90" s="105"/>
    </row>
    <row r="91" spans="2:11" ht="60" customHeight="1">
      <c r="B91" s="104"/>
      <c r="C91" s="104"/>
      <c r="D91" s="104"/>
      <c r="E91" s="104"/>
      <c r="F91" s="64" t="s">
        <v>105</v>
      </c>
      <c r="G91" s="45" t="s">
        <v>740</v>
      </c>
      <c r="H91" s="96">
        <v>4769557</v>
      </c>
      <c r="I91" s="105">
        <v>34</v>
      </c>
      <c r="J91" s="75">
        <v>2705999</v>
      </c>
      <c r="K91" s="105">
        <v>90</v>
      </c>
    </row>
    <row r="92" spans="2:11" ht="60" customHeight="1">
      <c r="B92" s="104"/>
      <c r="C92" s="104"/>
      <c r="D92" s="104"/>
      <c r="E92" s="104"/>
      <c r="F92" s="64" t="s">
        <v>254</v>
      </c>
      <c r="G92" s="45">
        <v>2021</v>
      </c>
      <c r="H92" s="96">
        <v>6562692</v>
      </c>
      <c r="I92" s="105">
        <v>0</v>
      </c>
      <c r="J92" s="75">
        <v>6562692</v>
      </c>
      <c r="K92" s="105">
        <v>100</v>
      </c>
    </row>
    <row r="93" spans="2:11" ht="25.5" customHeight="1">
      <c r="B93" s="104"/>
      <c r="C93" s="104"/>
      <c r="D93" s="104"/>
      <c r="E93" s="104"/>
      <c r="F93" s="64" t="s">
        <v>626</v>
      </c>
      <c r="G93" s="45"/>
      <c r="H93" s="96"/>
      <c r="I93" s="105"/>
      <c r="J93" s="75">
        <v>569024</v>
      </c>
      <c r="K93" s="105"/>
    </row>
    <row r="94" spans="2:11" ht="60.75" customHeight="1">
      <c r="B94" s="104"/>
      <c r="C94" s="104"/>
      <c r="D94" s="104"/>
      <c r="E94" s="104"/>
      <c r="F94" s="64" t="s">
        <v>100</v>
      </c>
      <c r="G94" s="45" t="s">
        <v>742</v>
      </c>
      <c r="H94" s="96">
        <v>7954354</v>
      </c>
      <c r="I94" s="105">
        <v>0</v>
      </c>
      <c r="J94" s="75">
        <v>7954354</v>
      </c>
      <c r="K94" s="105">
        <v>100</v>
      </c>
    </row>
    <row r="95" spans="2:11" ht="15">
      <c r="B95" s="104"/>
      <c r="C95" s="104"/>
      <c r="D95" s="104"/>
      <c r="E95" s="104"/>
      <c r="F95" s="64" t="s">
        <v>626</v>
      </c>
      <c r="G95" s="45"/>
      <c r="H95" s="96"/>
      <c r="I95" s="105"/>
      <c r="J95" s="75">
        <v>99800</v>
      </c>
      <c r="K95" s="105"/>
    </row>
    <row r="96" spans="2:11" ht="60.75" customHeight="1">
      <c r="B96" s="104"/>
      <c r="C96" s="104"/>
      <c r="D96" s="104"/>
      <c r="E96" s="104"/>
      <c r="F96" s="64" t="s">
        <v>101</v>
      </c>
      <c r="G96" s="45" t="s">
        <v>742</v>
      </c>
      <c r="H96" s="96">
        <v>3489400</v>
      </c>
      <c r="I96" s="105">
        <v>0</v>
      </c>
      <c r="J96" s="75">
        <v>3489400</v>
      </c>
      <c r="K96" s="105">
        <v>100</v>
      </c>
    </row>
    <row r="97" spans="2:11" ht="15">
      <c r="B97" s="104"/>
      <c r="C97" s="104"/>
      <c r="D97" s="104"/>
      <c r="E97" s="104"/>
      <c r="F97" s="64" t="s">
        <v>626</v>
      </c>
      <c r="G97" s="45"/>
      <c r="H97" s="96"/>
      <c r="I97" s="105"/>
      <c r="J97" s="75">
        <v>86300</v>
      </c>
      <c r="K97" s="105"/>
    </row>
    <row r="98" spans="2:11" ht="49.5" customHeight="1">
      <c r="B98" s="104"/>
      <c r="C98" s="104"/>
      <c r="D98" s="104"/>
      <c r="E98" s="104"/>
      <c r="F98" s="64" t="s">
        <v>102</v>
      </c>
      <c r="G98" s="45" t="s">
        <v>742</v>
      </c>
      <c r="H98" s="96">
        <f>17524734+22995841</f>
        <v>40520575</v>
      </c>
      <c r="I98" s="105">
        <v>0</v>
      </c>
      <c r="J98" s="75">
        <f>17524734+22995841</f>
        <v>40520575</v>
      </c>
      <c r="K98" s="105">
        <v>100</v>
      </c>
    </row>
    <row r="99" spans="2:11" ht="15">
      <c r="B99" s="104"/>
      <c r="C99" s="104"/>
      <c r="D99" s="104"/>
      <c r="E99" s="104"/>
      <c r="F99" s="64" t="s">
        <v>626</v>
      </c>
      <c r="G99" s="45"/>
      <c r="H99" s="96"/>
      <c r="I99" s="105"/>
      <c r="J99" s="75">
        <v>99800</v>
      </c>
      <c r="K99" s="105"/>
    </row>
    <row r="100" spans="2:11" ht="52.5" customHeight="1">
      <c r="B100" s="104"/>
      <c r="C100" s="104"/>
      <c r="D100" s="104"/>
      <c r="E100" s="104"/>
      <c r="F100" s="64" t="s">
        <v>103</v>
      </c>
      <c r="G100" s="45" t="s">
        <v>742</v>
      </c>
      <c r="H100" s="96">
        <v>11801312</v>
      </c>
      <c r="I100" s="105">
        <v>0</v>
      </c>
      <c r="J100" s="75">
        <v>11801312</v>
      </c>
      <c r="K100" s="105">
        <v>100</v>
      </c>
    </row>
    <row r="101" spans="2:11" ht="15">
      <c r="B101" s="104"/>
      <c r="C101" s="104"/>
      <c r="D101" s="104"/>
      <c r="E101" s="104"/>
      <c r="F101" s="64" t="s">
        <v>626</v>
      </c>
      <c r="G101" s="45"/>
      <c r="H101" s="96"/>
      <c r="I101" s="105"/>
      <c r="J101" s="75">
        <v>99800</v>
      </c>
      <c r="K101" s="105"/>
    </row>
    <row r="102" spans="2:11" ht="42.75">
      <c r="B102" s="43" t="s">
        <v>735</v>
      </c>
      <c r="C102" s="56"/>
      <c r="D102" s="43"/>
      <c r="E102" s="43" t="s">
        <v>737</v>
      </c>
      <c r="F102" s="54"/>
      <c r="G102" s="55"/>
      <c r="H102" s="55"/>
      <c r="I102" s="55"/>
      <c r="J102" s="61">
        <f>J103</f>
        <v>11304489</v>
      </c>
      <c r="K102" s="47"/>
    </row>
    <row r="103" spans="2:11" ht="42.75">
      <c r="B103" s="43" t="s">
        <v>736</v>
      </c>
      <c r="C103" s="44"/>
      <c r="D103" s="44"/>
      <c r="E103" s="43" t="s">
        <v>737</v>
      </c>
      <c r="F103" s="54"/>
      <c r="G103" s="55"/>
      <c r="H103" s="55"/>
      <c r="I103" s="55"/>
      <c r="J103" s="61">
        <f>J105+J120</f>
        <v>11304489</v>
      </c>
      <c r="K103" s="47"/>
    </row>
    <row r="104" spans="2:11" ht="28.5">
      <c r="B104" s="44" t="s">
        <v>775</v>
      </c>
      <c r="C104" s="44" t="s">
        <v>567</v>
      </c>
      <c r="D104" s="44"/>
      <c r="E104" s="92" t="s">
        <v>568</v>
      </c>
      <c r="F104" s="51"/>
      <c r="G104" s="81"/>
      <c r="H104" s="81"/>
      <c r="I104" s="81"/>
      <c r="J104" s="63">
        <f>J105</f>
        <v>9304489</v>
      </c>
      <c r="K104" s="78"/>
    </row>
    <row r="105" spans="2:11" ht="15">
      <c r="B105" s="45" t="s">
        <v>738</v>
      </c>
      <c r="C105" s="45" t="s">
        <v>690</v>
      </c>
      <c r="D105" s="45" t="s">
        <v>524</v>
      </c>
      <c r="E105" s="100" t="s">
        <v>691</v>
      </c>
      <c r="F105" s="101"/>
      <c r="G105" s="93"/>
      <c r="H105" s="93"/>
      <c r="I105" s="93"/>
      <c r="J105" s="65">
        <f>J106+J107+J108+J110+J111+J112+J114+J116+J118</f>
        <v>9304489</v>
      </c>
      <c r="K105" s="94"/>
    </row>
    <row r="106" spans="2:11" ht="45">
      <c r="B106" s="104"/>
      <c r="C106" s="104"/>
      <c r="D106" s="104"/>
      <c r="E106" s="104"/>
      <c r="F106" s="64" t="s">
        <v>739</v>
      </c>
      <c r="G106" s="45" t="s">
        <v>576</v>
      </c>
      <c r="H106" s="96">
        <f>1349396-78270</f>
        <v>1271126</v>
      </c>
      <c r="I106" s="105">
        <v>3.8</v>
      </c>
      <c r="J106" s="75">
        <f>1301396-78270</f>
        <v>1223126</v>
      </c>
      <c r="K106" s="105">
        <v>100</v>
      </c>
    </row>
    <row r="107" spans="2:11" ht="63">
      <c r="B107" s="104"/>
      <c r="C107" s="104"/>
      <c r="D107" s="104"/>
      <c r="E107" s="104"/>
      <c r="F107" s="64" t="s">
        <v>344</v>
      </c>
      <c r="G107" s="45" t="s">
        <v>740</v>
      </c>
      <c r="H107" s="96">
        <v>8296601</v>
      </c>
      <c r="I107" s="105">
        <v>0.6</v>
      </c>
      <c r="J107" s="75">
        <v>4644678</v>
      </c>
      <c r="K107" s="106">
        <v>56</v>
      </c>
    </row>
    <row r="108" spans="2:11" ht="45">
      <c r="B108" s="104"/>
      <c r="C108" s="104"/>
      <c r="D108" s="104"/>
      <c r="E108" s="104"/>
      <c r="F108" s="64" t="s">
        <v>741</v>
      </c>
      <c r="G108" s="45" t="s">
        <v>742</v>
      </c>
      <c r="H108" s="96">
        <v>7200000</v>
      </c>
      <c r="I108" s="105">
        <v>0</v>
      </c>
      <c r="J108" s="75">
        <f>100000+437226</f>
        <v>537226</v>
      </c>
      <c r="K108" s="106">
        <v>6.9</v>
      </c>
    </row>
    <row r="109" spans="2:11" ht="15">
      <c r="B109" s="104"/>
      <c r="C109" s="104"/>
      <c r="D109" s="104"/>
      <c r="E109" s="104"/>
      <c r="F109" s="64" t="s">
        <v>743</v>
      </c>
      <c r="G109" s="45"/>
      <c r="H109" s="96"/>
      <c r="I109" s="105"/>
      <c r="J109" s="75">
        <f>100000+437226</f>
        <v>537226</v>
      </c>
      <c r="K109" s="105"/>
    </row>
    <row r="110" spans="2:11" ht="60">
      <c r="B110" s="104"/>
      <c r="C110" s="104"/>
      <c r="D110" s="104"/>
      <c r="E110" s="104"/>
      <c r="F110" s="64" t="s">
        <v>744</v>
      </c>
      <c r="G110" s="45" t="s">
        <v>745</v>
      </c>
      <c r="H110" s="96">
        <v>1601000</v>
      </c>
      <c r="I110" s="105">
        <v>50.33</v>
      </c>
      <c r="J110" s="75">
        <v>252366</v>
      </c>
      <c r="K110" s="105">
        <v>66.099999999999994</v>
      </c>
    </row>
    <row r="111" spans="2:11" ht="45">
      <c r="B111" s="104"/>
      <c r="C111" s="104"/>
      <c r="D111" s="104"/>
      <c r="E111" s="104"/>
      <c r="F111" s="64" t="s">
        <v>746</v>
      </c>
      <c r="G111" s="45" t="s">
        <v>747</v>
      </c>
      <c r="H111" s="96">
        <v>3346243</v>
      </c>
      <c r="I111" s="105">
        <v>99.7</v>
      </c>
      <c r="J111" s="75">
        <v>11419</v>
      </c>
      <c r="K111" s="105">
        <v>100</v>
      </c>
    </row>
    <row r="112" spans="2:11" ht="15">
      <c r="B112" s="104"/>
      <c r="C112" s="104"/>
      <c r="D112" s="104"/>
      <c r="E112" s="104"/>
      <c r="F112" s="64" t="s">
        <v>435</v>
      </c>
      <c r="G112" s="45" t="s">
        <v>742</v>
      </c>
      <c r="H112" s="96">
        <v>550000</v>
      </c>
      <c r="I112" s="105" t="s">
        <v>436</v>
      </c>
      <c r="J112" s="75">
        <f>50000-17100</f>
        <v>32900</v>
      </c>
      <c r="K112" s="105">
        <v>6</v>
      </c>
    </row>
    <row r="113" spans="2:11" ht="15">
      <c r="B113" s="104"/>
      <c r="C113" s="104"/>
      <c r="D113" s="104"/>
      <c r="E113" s="104"/>
      <c r="F113" s="64" t="s">
        <v>437</v>
      </c>
      <c r="G113" s="45"/>
      <c r="H113" s="96"/>
      <c r="I113" s="105"/>
      <c r="J113" s="75">
        <f>50000-17100</f>
        <v>32900</v>
      </c>
      <c r="K113" s="105"/>
    </row>
    <row r="114" spans="2:11" ht="45">
      <c r="B114" s="104"/>
      <c r="C114" s="104"/>
      <c r="D114" s="104"/>
      <c r="E114" s="104"/>
      <c r="F114" s="64" t="s">
        <v>486</v>
      </c>
      <c r="G114" s="45" t="s">
        <v>730</v>
      </c>
      <c r="H114" s="96">
        <v>5085074</v>
      </c>
      <c r="I114" s="105">
        <v>0</v>
      </c>
      <c r="J114" s="75">
        <v>85074</v>
      </c>
      <c r="K114" s="105">
        <v>1.6730140013694983</v>
      </c>
    </row>
    <row r="115" spans="2:11" ht="15">
      <c r="B115" s="104"/>
      <c r="C115" s="104"/>
      <c r="D115" s="104"/>
      <c r="E115" s="104"/>
      <c r="F115" s="64" t="s">
        <v>437</v>
      </c>
      <c r="G115" s="45"/>
      <c r="H115" s="96"/>
      <c r="I115" s="105"/>
      <c r="J115" s="75">
        <v>85074</v>
      </c>
      <c r="K115" s="105"/>
    </row>
    <row r="116" spans="2:11" ht="45">
      <c r="B116" s="104"/>
      <c r="C116" s="104"/>
      <c r="D116" s="104"/>
      <c r="E116" s="104"/>
      <c r="F116" s="64" t="s">
        <v>487</v>
      </c>
      <c r="G116" s="45" t="s">
        <v>730</v>
      </c>
      <c r="H116" s="96">
        <v>11280000</v>
      </c>
      <c r="I116" s="105">
        <v>0</v>
      </c>
      <c r="J116" s="75">
        <v>280000</v>
      </c>
      <c r="K116" s="105">
        <v>2.4822695035460995</v>
      </c>
    </row>
    <row r="117" spans="2:11" ht="15">
      <c r="B117" s="104"/>
      <c r="C117" s="104"/>
      <c r="D117" s="104"/>
      <c r="E117" s="104"/>
      <c r="F117" s="64" t="s">
        <v>437</v>
      </c>
      <c r="G117" s="45"/>
      <c r="H117" s="96"/>
      <c r="I117" s="105"/>
      <c r="J117" s="75">
        <v>280000</v>
      </c>
      <c r="K117" s="105"/>
    </row>
    <row r="118" spans="2:11" ht="30">
      <c r="B118" s="104"/>
      <c r="C118" s="104"/>
      <c r="D118" s="104"/>
      <c r="E118" s="104"/>
      <c r="F118" s="64" t="s">
        <v>178</v>
      </c>
      <c r="G118" s="45">
        <v>2021</v>
      </c>
      <c r="H118" s="96">
        <v>2237700</v>
      </c>
      <c r="I118" s="105">
        <v>0</v>
      </c>
      <c r="J118" s="75">
        <v>2237700</v>
      </c>
      <c r="K118" s="105">
        <v>100</v>
      </c>
    </row>
    <row r="119" spans="2:11" ht="15">
      <c r="B119" s="104"/>
      <c r="C119" s="104"/>
      <c r="D119" s="104"/>
      <c r="E119" s="104"/>
      <c r="F119" s="64" t="s">
        <v>437</v>
      </c>
      <c r="G119" s="45"/>
      <c r="H119" s="96"/>
      <c r="I119" s="105"/>
      <c r="J119" s="75">
        <v>95700</v>
      </c>
      <c r="K119" s="105"/>
    </row>
    <row r="120" spans="2:11" ht="15">
      <c r="B120" s="44" t="s">
        <v>176</v>
      </c>
      <c r="C120" s="44" t="s">
        <v>564</v>
      </c>
      <c r="D120" s="44"/>
      <c r="E120" s="107" t="s">
        <v>565</v>
      </c>
      <c r="F120" s="108"/>
      <c r="G120" s="82"/>
      <c r="H120" s="81"/>
      <c r="I120" s="81"/>
      <c r="J120" s="63">
        <f>J121</f>
        <v>2000000</v>
      </c>
      <c r="K120" s="106"/>
    </row>
    <row r="121" spans="2:11" ht="45">
      <c r="B121" s="45" t="s">
        <v>174</v>
      </c>
      <c r="C121" s="45" t="s">
        <v>796</v>
      </c>
      <c r="D121" s="75" t="s">
        <v>523</v>
      </c>
      <c r="E121" s="76" t="s">
        <v>797</v>
      </c>
      <c r="F121" s="77"/>
      <c r="G121" s="77"/>
      <c r="H121" s="49"/>
      <c r="I121" s="52"/>
      <c r="J121" s="65">
        <f>J123</f>
        <v>2000000</v>
      </c>
      <c r="K121" s="105"/>
    </row>
    <row r="122" spans="2:11" ht="15">
      <c r="B122" s="104"/>
      <c r="C122" s="104"/>
      <c r="D122" s="104"/>
      <c r="E122" s="104"/>
      <c r="F122" s="67" t="s">
        <v>578</v>
      </c>
      <c r="G122" s="109"/>
      <c r="H122" s="110"/>
      <c r="I122" s="104"/>
      <c r="J122" s="111"/>
      <c r="K122" s="105"/>
    </row>
    <row r="123" spans="2:11" ht="15">
      <c r="B123" s="104"/>
      <c r="C123" s="104"/>
      <c r="D123" s="104"/>
      <c r="E123" s="104"/>
      <c r="F123" s="64" t="s">
        <v>175</v>
      </c>
      <c r="G123" s="45">
        <v>2021</v>
      </c>
      <c r="H123" s="96">
        <v>2000000</v>
      </c>
      <c r="I123" s="105"/>
      <c r="J123" s="75">
        <v>2000000</v>
      </c>
      <c r="K123" s="105">
        <v>100</v>
      </c>
    </row>
    <row r="124" spans="2:11" ht="42.75">
      <c r="B124" s="43" t="s">
        <v>725</v>
      </c>
      <c r="C124" s="56"/>
      <c r="D124" s="43"/>
      <c r="E124" s="43" t="s">
        <v>727</v>
      </c>
      <c r="F124" s="54"/>
      <c r="G124" s="55"/>
      <c r="H124" s="55"/>
      <c r="I124" s="55"/>
      <c r="J124" s="61">
        <f>J125</f>
        <v>7570658</v>
      </c>
      <c r="K124" s="47"/>
    </row>
    <row r="125" spans="2:11" ht="42.75">
      <c r="B125" s="43" t="s">
        <v>726</v>
      </c>
      <c r="C125" s="44"/>
      <c r="D125" s="44"/>
      <c r="E125" s="43" t="s">
        <v>727</v>
      </c>
      <c r="F125" s="54"/>
      <c r="G125" s="55"/>
      <c r="H125" s="55"/>
      <c r="I125" s="55"/>
      <c r="J125" s="61">
        <f>J127+J133</f>
        <v>7570658</v>
      </c>
      <c r="K125" s="47"/>
    </row>
    <row r="126" spans="2:11" ht="28.5">
      <c r="B126" s="44" t="s">
        <v>776</v>
      </c>
      <c r="C126" s="44" t="s">
        <v>567</v>
      </c>
      <c r="D126" s="44"/>
      <c r="E126" s="92" t="s">
        <v>568</v>
      </c>
      <c r="F126" s="51"/>
      <c r="G126" s="81"/>
      <c r="H126" s="81"/>
      <c r="I126" s="81"/>
      <c r="J126" s="63">
        <f>J127</f>
        <v>6922658</v>
      </c>
      <c r="K126" s="78"/>
    </row>
    <row r="127" spans="2:11" ht="15">
      <c r="B127" s="45">
        <v>1017324</v>
      </c>
      <c r="C127" s="45">
        <v>7324</v>
      </c>
      <c r="D127" s="45" t="s">
        <v>524</v>
      </c>
      <c r="E127" s="100" t="s">
        <v>575</v>
      </c>
      <c r="F127" s="101"/>
      <c r="G127" s="93"/>
      <c r="H127" s="93"/>
      <c r="I127" s="93"/>
      <c r="J127" s="65">
        <f>J128+J129+J130+J131+J132</f>
        <v>6922658</v>
      </c>
      <c r="K127" s="94"/>
    </row>
    <row r="128" spans="2:11" ht="42.75" customHeight="1">
      <c r="B128" s="104"/>
      <c r="C128" s="104"/>
      <c r="D128" s="104"/>
      <c r="E128" s="104"/>
      <c r="F128" s="64" t="s">
        <v>728</v>
      </c>
      <c r="G128" s="45" t="s">
        <v>730</v>
      </c>
      <c r="H128" s="96">
        <v>10950036</v>
      </c>
      <c r="I128" s="105">
        <v>0</v>
      </c>
      <c r="J128" s="75">
        <f>7690857-6750857</f>
        <v>940000</v>
      </c>
      <c r="K128" s="105">
        <v>8.6</v>
      </c>
    </row>
    <row r="129" spans="1:13" ht="68.25" customHeight="1">
      <c r="B129" s="104"/>
      <c r="C129" s="104"/>
      <c r="D129" s="104"/>
      <c r="E129" s="104"/>
      <c r="F129" s="64" t="s">
        <v>729</v>
      </c>
      <c r="G129" s="45" t="s">
        <v>572</v>
      </c>
      <c r="H129" s="96">
        <v>7238198</v>
      </c>
      <c r="I129" s="105">
        <v>84.831271413713168</v>
      </c>
      <c r="J129" s="75">
        <v>1097943</v>
      </c>
      <c r="K129" s="105">
        <v>100.00000539971356</v>
      </c>
    </row>
    <row r="130" spans="1:13" ht="57.75" customHeight="1">
      <c r="B130" s="104"/>
      <c r="C130" s="104"/>
      <c r="D130" s="104"/>
      <c r="E130" s="104"/>
      <c r="F130" s="64" t="s">
        <v>110</v>
      </c>
      <c r="G130" s="45" t="s">
        <v>576</v>
      </c>
      <c r="H130" s="96">
        <v>3646497</v>
      </c>
      <c r="I130" s="105">
        <v>0</v>
      </c>
      <c r="J130" s="75">
        <f>190251+3456246-361833</f>
        <v>3284664</v>
      </c>
      <c r="K130" s="105">
        <v>90.1</v>
      </c>
    </row>
    <row r="131" spans="1:13" ht="57.75" customHeight="1">
      <c r="B131" s="104"/>
      <c r="C131" s="104"/>
      <c r="D131" s="104"/>
      <c r="E131" s="104"/>
      <c r="F131" s="64" t="s">
        <v>111</v>
      </c>
      <c r="G131" s="45" t="s">
        <v>755</v>
      </c>
      <c r="H131" s="96">
        <v>1165001</v>
      </c>
      <c r="I131" s="105">
        <v>0</v>
      </c>
      <c r="J131" s="75">
        <f>1165001-1143301</f>
        <v>21700</v>
      </c>
      <c r="K131" s="105">
        <v>1.9</v>
      </c>
    </row>
    <row r="132" spans="1:13" ht="72.75" customHeight="1">
      <c r="B132" s="104"/>
      <c r="C132" s="104"/>
      <c r="D132" s="104"/>
      <c r="E132" s="104"/>
      <c r="F132" s="64" t="s">
        <v>108</v>
      </c>
      <c r="G132" s="45" t="s">
        <v>106</v>
      </c>
      <c r="H132" s="96">
        <v>25812431</v>
      </c>
      <c r="I132" s="105">
        <v>3.5</v>
      </c>
      <c r="J132" s="75">
        <f>1143301+435050</f>
        <v>1578351</v>
      </c>
      <c r="K132" s="105">
        <v>9.6</v>
      </c>
    </row>
    <row r="133" spans="1:13" ht="28.5">
      <c r="B133" s="44" t="s">
        <v>731</v>
      </c>
      <c r="C133" s="44" t="s">
        <v>732</v>
      </c>
      <c r="D133" s="44" t="s">
        <v>524</v>
      </c>
      <c r="E133" s="62" t="s">
        <v>733</v>
      </c>
      <c r="F133" s="54"/>
      <c r="G133" s="55"/>
      <c r="H133" s="55"/>
      <c r="I133" s="55"/>
      <c r="J133" s="63">
        <f>J135+J134</f>
        <v>648000</v>
      </c>
      <c r="K133" s="47"/>
    </row>
    <row r="134" spans="1:13" ht="15">
      <c r="B134" s="104"/>
      <c r="C134" s="104"/>
      <c r="D134" s="104"/>
      <c r="E134" s="104"/>
      <c r="F134" s="64" t="s">
        <v>501</v>
      </c>
      <c r="G134" s="45">
        <v>2021</v>
      </c>
      <c r="H134" s="96"/>
      <c r="I134" s="105"/>
      <c r="J134" s="75">
        <f>500000-50000</f>
        <v>450000</v>
      </c>
      <c r="K134" s="105"/>
    </row>
    <row r="135" spans="1:13" ht="68.25" customHeight="1">
      <c r="B135" s="104"/>
      <c r="C135" s="104"/>
      <c r="D135" s="104"/>
      <c r="E135" s="104"/>
      <c r="F135" s="64" t="s">
        <v>734</v>
      </c>
      <c r="G135" s="45">
        <v>2021</v>
      </c>
      <c r="H135" s="96"/>
      <c r="I135" s="105"/>
      <c r="J135" s="75">
        <f>200000-2000</f>
        <v>198000</v>
      </c>
      <c r="K135" s="105"/>
    </row>
    <row r="136" spans="1:13" ht="28.5">
      <c r="B136" s="43" t="s">
        <v>54</v>
      </c>
      <c r="C136" s="56"/>
      <c r="D136" s="43"/>
      <c r="E136" s="43" t="s">
        <v>55</v>
      </c>
      <c r="F136" s="54"/>
      <c r="G136" s="55"/>
      <c r="H136" s="55"/>
      <c r="I136" s="55"/>
      <c r="J136" s="61">
        <f>J137</f>
        <v>298702</v>
      </c>
      <c r="K136" s="47"/>
    </row>
    <row r="137" spans="1:13" ht="28.5">
      <c r="B137" s="43" t="s">
        <v>56</v>
      </c>
      <c r="C137" s="44"/>
      <c r="D137" s="44"/>
      <c r="E137" s="43" t="s">
        <v>55</v>
      </c>
      <c r="F137" s="54"/>
      <c r="G137" s="55"/>
      <c r="H137" s="55"/>
      <c r="I137" s="55"/>
      <c r="J137" s="61">
        <f>J138</f>
        <v>298702</v>
      </c>
      <c r="K137" s="47"/>
    </row>
    <row r="138" spans="1:13" ht="28.5">
      <c r="B138" s="44" t="s">
        <v>57</v>
      </c>
      <c r="C138" s="44" t="s">
        <v>567</v>
      </c>
      <c r="D138" s="44"/>
      <c r="E138" s="92" t="s">
        <v>568</v>
      </c>
      <c r="F138" s="51"/>
      <c r="G138" s="81"/>
      <c r="H138" s="81"/>
      <c r="I138" s="81"/>
      <c r="J138" s="63">
        <f>J139</f>
        <v>298702</v>
      </c>
      <c r="K138" s="78"/>
    </row>
    <row r="139" spans="1:13" ht="30">
      <c r="B139" s="45" t="s">
        <v>58</v>
      </c>
      <c r="C139" s="45" t="s">
        <v>514</v>
      </c>
      <c r="D139" s="45" t="s">
        <v>524</v>
      </c>
      <c r="E139" s="100" t="s">
        <v>516</v>
      </c>
      <c r="F139" s="101"/>
      <c r="G139" s="93"/>
      <c r="H139" s="93"/>
      <c r="I139" s="93"/>
      <c r="J139" s="65">
        <f>J140</f>
        <v>298702</v>
      </c>
      <c r="K139" s="94"/>
    </row>
    <row r="140" spans="1:13" ht="60">
      <c r="B140" s="104"/>
      <c r="C140" s="104"/>
      <c r="D140" s="104"/>
      <c r="E140" s="104"/>
      <c r="F140" s="64" t="s">
        <v>59</v>
      </c>
      <c r="G140" s="45" t="s">
        <v>742</v>
      </c>
      <c r="H140" s="96">
        <v>6771600</v>
      </c>
      <c r="I140" s="105">
        <v>0</v>
      </c>
      <c r="J140" s="75">
        <v>298702</v>
      </c>
      <c r="K140" s="105">
        <v>4.4000000000000004</v>
      </c>
    </row>
    <row r="141" spans="1:13" ht="15">
      <c r="B141" s="104"/>
      <c r="C141" s="104"/>
      <c r="D141" s="104"/>
      <c r="E141" s="104"/>
      <c r="F141" s="64" t="s">
        <v>437</v>
      </c>
      <c r="G141" s="45"/>
      <c r="H141" s="96"/>
      <c r="I141" s="105"/>
      <c r="J141" s="75">
        <v>298702</v>
      </c>
      <c r="K141" s="105"/>
    </row>
    <row r="142" spans="1:13" s="173" customFormat="1" ht="50.45" customHeight="1">
      <c r="A142" s="103"/>
      <c r="B142" s="43" t="s">
        <v>526</v>
      </c>
      <c r="C142" s="56"/>
      <c r="D142" s="43"/>
      <c r="E142" s="43" t="s">
        <v>525</v>
      </c>
      <c r="F142" s="54"/>
      <c r="G142" s="55"/>
      <c r="H142" s="55"/>
      <c r="I142" s="55"/>
      <c r="J142" s="61">
        <f>J143</f>
        <v>956537098</v>
      </c>
      <c r="K142" s="47"/>
    </row>
    <row r="143" spans="1:13" s="113" customFormat="1" ht="46.15" customHeight="1">
      <c r="A143" s="103"/>
      <c r="B143" s="43" t="s">
        <v>527</v>
      </c>
      <c r="C143" s="44"/>
      <c r="D143" s="44"/>
      <c r="E143" s="43" t="s">
        <v>525</v>
      </c>
      <c r="F143" s="54"/>
      <c r="G143" s="55"/>
      <c r="H143" s="55"/>
      <c r="I143" s="55"/>
      <c r="J143" s="61">
        <f>J267+J144+J243+J522+J258</f>
        <v>956537098</v>
      </c>
      <c r="K143" s="47"/>
      <c r="L143" s="61"/>
      <c r="M143" s="174"/>
    </row>
    <row r="144" spans="1:13" s="113" customFormat="1" ht="28.5">
      <c r="A144" s="103"/>
      <c r="B144" s="44" t="s">
        <v>620</v>
      </c>
      <c r="C144" s="44" t="s">
        <v>621</v>
      </c>
      <c r="D144" s="44" t="s">
        <v>524</v>
      </c>
      <c r="E144" s="62" t="s">
        <v>622</v>
      </c>
      <c r="F144" s="54"/>
      <c r="G144" s="55"/>
      <c r="H144" s="55"/>
      <c r="I144" s="55"/>
      <c r="J144" s="63">
        <f>J148+J153+J226+J239+J241+J145+J147+J163+J216+J218+J220+J222+J224+J229+J233+J235++J150+J237+J158+J160+J165+J167+J169+J171+J173+J175+J177+J179+J181+J183+J185+J187+J231+J189+J191+J193+J195+J197+J199+J201+J203+J205+J207+J209+J211+J213+J155</f>
        <v>85880574</v>
      </c>
      <c r="K144" s="47"/>
      <c r="L144" s="63"/>
    </row>
    <row r="145" spans="1:11" s="113" customFormat="1" ht="15">
      <c r="A145" s="103"/>
      <c r="B145" s="44"/>
      <c r="C145" s="44"/>
      <c r="D145" s="44"/>
      <c r="E145" s="62"/>
      <c r="F145" s="66" t="s">
        <v>777</v>
      </c>
      <c r="G145" s="53" t="s">
        <v>576</v>
      </c>
      <c r="H145" s="49">
        <v>43522709</v>
      </c>
      <c r="I145" s="52">
        <v>17.701754272694746</v>
      </c>
      <c r="J145" s="65">
        <v>8400000</v>
      </c>
      <c r="K145" s="50">
        <v>37.002023472390007</v>
      </c>
    </row>
    <row r="146" spans="1:11" s="113" customFormat="1" ht="15">
      <c r="A146" s="103"/>
      <c r="B146" s="44"/>
      <c r="C146" s="44"/>
      <c r="D146" s="44"/>
      <c r="E146" s="62"/>
      <c r="F146" s="66" t="s">
        <v>442</v>
      </c>
      <c r="G146" s="53"/>
      <c r="H146" s="49"/>
      <c r="I146" s="52"/>
      <c r="J146" s="65">
        <v>400000</v>
      </c>
      <c r="K146" s="50"/>
    </row>
    <row r="147" spans="1:11" s="113" customFormat="1" ht="30">
      <c r="A147" s="103"/>
      <c r="B147" s="44"/>
      <c r="C147" s="44"/>
      <c r="D147" s="44"/>
      <c r="E147" s="62"/>
      <c r="F147" s="66" t="s">
        <v>778</v>
      </c>
      <c r="G147" s="53" t="s">
        <v>663</v>
      </c>
      <c r="H147" s="49">
        <v>40966915</v>
      </c>
      <c r="I147" s="52">
        <v>99.827421713350887</v>
      </c>
      <c r="J147" s="65">
        <v>70700</v>
      </c>
      <c r="K147" s="50">
        <v>99.827421713350887</v>
      </c>
    </row>
    <row r="148" spans="1:11" s="113" customFormat="1" ht="30">
      <c r="A148" s="103"/>
      <c r="B148" s="43"/>
      <c r="C148" s="44"/>
      <c r="D148" s="44"/>
      <c r="E148" s="43"/>
      <c r="F148" s="66" t="s">
        <v>623</v>
      </c>
      <c r="G148" s="53" t="s">
        <v>742</v>
      </c>
      <c r="H148" s="49">
        <v>81420155</v>
      </c>
      <c r="I148" s="52">
        <v>0</v>
      </c>
      <c r="J148" s="65">
        <v>1500000</v>
      </c>
      <c r="K148" s="50">
        <v>1.8422956821931866</v>
      </c>
    </row>
    <row r="149" spans="1:11" s="113" customFormat="1" ht="15">
      <c r="A149" s="103"/>
      <c r="B149" s="43"/>
      <c r="C149" s="44"/>
      <c r="D149" s="44"/>
      <c r="E149" s="43"/>
      <c r="F149" s="66" t="s">
        <v>442</v>
      </c>
      <c r="G149" s="53"/>
      <c r="H149" s="49"/>
      <c r="I149" s="52"/>
      <c r="J149" s="65">
        <v>1270000</v>
      </c>
      <c r="K149" s="50"/>
    </row>
    <row r="150" spans="1:11" s="113" customFormat="1" ht="23.25" customHeight="1">
      <c r="A150" s="103"/>
      <c r="B150" s="43"/>
      <c r="C150" s="44"/>
      <c r="D150" s="44"/>
      <c r="E150" s="43"/>
      <c r="F150" s="64" t="s">
        <v>488</v>
      </c>
      <c r="G150" s="53" t="s">
        <v>304</v>
      </c>
      <c r="H150" s="49">
        <v>94424575</v>
      </c>
      <c r="I150" s="52">
        <v>23.448212501883116</v>
      </c>
      <c r="J150" s="65">
        <v>160600</v>
      </c>
      <c r="K150" s="50">
        <v>23.618295343134985</v>
      </c>
    </row>
    <row r="151" spans="1:11" s="113" customFormat="1" ht="15">
      <c r="A151" s="103"/>
      <c r="B151" s="43"/>
      <c r="C151" s="44"/>
      <c r="D151" s="44"/>
      <c r="E151" s="43"/>
      <c r="F151" s="66" t="s">
        <v>442</v>
      </c>
      <c r="G151" s="53"/>
      <c r="H151" s="49"/>
      <c r="I151" s="52"/>
      <c r="J151" s="65">
        <v>100000</v>
      </c>
      <c r="K151" s="50"/>
    </row>
    <row r="152" spans="1:11" s="113" customFormat="1" ht="15">
      <c r="A152" s="103"/>
      <c r="B152" s="43"/>
      <c r="C152" s="44"/>
      <c r="D152" s="44"/>
      <c r="E152" s="43"/>
      <c r="F152" s="67" t="s">
        <v>779</v>
      </c>
      <c r="G152" s="53"/>
      <c r="H152" s="49"/>
      <c r="I152" s="52"/>
      <c r="J152" s="65"/>
      <c r="K152" s="50"/>
    </row>
    <row r="153" spans="1:11" s="113" customFormat="1" ht="30">
      <c r="A153" s="103"/>
      <c r="B153" s="43"/>
      <c r="C153" s="44"/>
      <c r="D153" s="44"/>
      <c r="E153" s="43"/>
      <c r="F153" s="66" t="s">
        <v>624</v>
      </c>
      <c r="G153" s="53" t="s">
        <v>658</v>
      </c>
      <c r="H153" s="49">
        <v>85464764</v>
      </c>
      <c r="I153" s="52">
        <v>39.056387027523996</v>
      </c>
      <c r="J153" s="65">
        <v>6710659</v>
      </c>
      <c r="K153" s="50">
        <v>46.908346929969873</v>
      </c>
    </row>
    <row r="154" spans="1:11" s="113" customFormat="1" ht="15">
      <c r="A154" s="103"/>
      <c r="B154" s="43"/>
      <c r="C154" s="44"/>
      <c r="D154" s="44"/>
      <c r="E154" s="43"/>
      <c r="F154" s="66" t="s">
        <v>625</v>
      </c>
      <c r="G154" s="53"/>
      <c r="H154" s="49"/>
      <c r="I154" s="52"/>
      <c r="J154" s="65">
        <v>1710659</v>
      </c>
      <c r="K154" s="50"/>
    </row>
    <row r="155" spans="1:11" s="113" customFormat="1" ht="45">
      <c r="A155" s="103"/>
      <c r="B155" s="43"/>
      <c r="C155" s="44"/>
      <c r="D155" s="44"/>
      <c r="E155" s="43"/>
      <c r="F155" s="66" t="s">
        <v>259</v>
      </c>
      <c r="G155" s="53" t="s">
        <v>742</v>
      </c>
      <c r="H155" s="49">
        <v>30000000</v>
      </c>
      <c r="I155" s="52">
        <v>0</v>
      </c>
      <c r="J155" s="65">
        <v>1800000</v>
      </c>
      <c r="K155" s="50">
        <v>6</v>
      </c>
    </row>
    <row r="156" spans="1:11" s="113" customFormat="1" ht="15">
      <c r="A156" s="103"/>
      <c r="B156" s="43"/>
      <c r="C156" s="44"/>
      <c r="D156" s="44"/>
      <c r="E156" s="43"/>
      <c r="F156" s="66" t="s">
        <v>442</v>
      </c>
      <c r="G156" s="53"/>
      <c r="H156" s="49"/>
      <c r="I156" s="52"/>
      <c r="J156" s="65">
        <v>1600000</v>
      </c>
      <c r="K156" s="50"/>
    </row>
    <row r="157" spans="1:11" s="113" customFormat="1" ht="15">
      <c r="A157" s="103"/>
      <c r="B157" s="43"/>
      <c r="C157" s="44"/>
      <c r="D157" s="44"/>
      <c r="E157" s="43"/>
      <c r="F157" s="67" t="s">
        <v>580</v>
      </c>
      <c r="G157" s="53"/>
      <c r="H157" s="55"/>
      <c r="I157" s="55"/>
      <c r="J157" s="65"/>
      <c r="K157" s="50"/>
    </row>
    <row r="158" spans="1:11" s="113" customFormat="1" ht="32.25" customHeight="1">
      <c r="A158" s="103"/>
      <c r="B158" s="43"/>
      <c r="C158" s="44"/>
      <c r="D158" s="44"/>
      <c r="E158" s="43"/>
      <c r="F158" s="114" t="s">
        <v>351</v>
      </c>
      <c r="G158" s="77" t="s">
        <v>755</v>
      </c>
      <c r="H158" s="49">
        <v>30801014</v>
      </c>
      <c r="I158" s="52">
        <v>0</v>
      </c>
      <c r="J158" s="65">
        <v>29366000</v>
      </c>
      <c r="K158" s="50">
        <v>95.341017019764351</v>
      </c>
    </row>
    <row r="159" spans="1:11" s="113" customFormat="1" ht="19.5" customHeight="1">
      <c r="A159" s="103"/>
      <c r="B159" s="43"/>
      <c r="C159" s="44"/>
      <c r="D159" s="44"/>
      <c r="E159" s="43"/>
      <c r="F159" s="66" t="s">
        <v>442</v>
      </c>
      <c r="G159" s="77"/>
      <c r="H159" s="49"/>
      <c r="I159" s="52"/>
      <c r="J159" s="65">
        <v>100000</v>
      </c>
      <c r="K159" s="50"/>
    </row>
    <row r="160" spans="1:11" s="113" customFormat="1" ht="33" customHeight="1">
      <c r="A160" s="103"/>
      <c r="B160" s="43"/>
      <c r="C160" s="44"/>
      <c r="D160" s="44"/>
      <c r="E160" s="43"/>
      <c r="F160" s="114" t="s">
        <v>352</v>
      </c>
      <c r="G160" s="77" t="s">
        <v>755</v>
      </c>
      <c r="H160" s="49">
        <v>10860119</v>
      </c>
      <c r="I160" s="52">
        <v>0</v>
      </c>
      <c r="J160" s="65">
        <v>5120000</v>
      </c>
      <c r="K160" s="50">
        <v>93.184982595494574</v>
      </c>
    </row>
    <row r="161" spans="1:11" s="113" customFormat="1" ht="20.25" customHeight="1">
      <c r="A161" s="103"/>
      <c r="B161" s="43"/>
      <c r="C161" s="44"/>
      <c r="D161" s="44"/>
      <c r="E161" s="43"/>
      <c r="F161" s="66" t="s">
        <v>442</v>
      </c>
      <c r="G161" s="77"/>
      <c r="H161" s="49"/>
      <c r="I161" s="52"/>
      <c r="J161" s="65">
        <v>100000</v>
      </c>
      <c r="K161" s="50"/>
    </row>
    <row r="162" spans="1:11" s="113" customFormat="1" ht="15">
      <c r="A162" s="103"/>
      <c r="B162" s="43"/>
      <c r="C162" s="44"/>
      <c r="D162" s="44"/>
      <c r="E162" s="43"/>
      <c r="F162" s="68" t="s">
        <v>780</v>
      </c>
      <c r="G162" s="53"/>
      <c r="H162" s="49"/>
      <c r="I162" s="52"/>
      <c r="J162" s="65"/>
      <c r="K162" s="50"/>
    </row>
    <row r="163" spans="1:11" s="113" customFormat="1" ht="45">
      <c r="A163" s="103"/>
      <c r="B163" s="43"/>
      <c r="C163" s="44"/>
      <c r="D163" s="44"/>
      <c r="E163" s="43"/>
      <c r="F163" s="114" t="s">
        <v>781</v>
      </c>
      <c r="G163" s="77" t="s">
        <v>576</v>
      </c>
      <c r="H163" s="49">
        <v>47726676</v>
      </c>
      <c r="I163" s="52">
        <v>93.572032965379776</v>
      </c>
      <c r="J163" s="65">
        <v>2835500</v>
      </c>
      <c r="K163" s="50">
        <v>99.513154865425776</v>
      </c>
    </row>
    <row r="164" spans="1:11" s="113" customFormat="1" ht="15">
      <c r="A164" s="103"/>
      <c r="B164" s="43"/>
      <c r="C164" s="44"/>
      <c r="D164" s="44"/>
      <c r="E164" s="43"/>
      <c r="F164" s="67" t="s">
        <v>578</v>
      </c>
      <c r="G164" s="53"/>
      <c r="H164" s="49"/>
      <c r="I164" s="52"/>
      <c r="J164" s="65"/>
      <c r="K164" s="50"/>
    </row>
    <row r="165" spans="1:11" s="113" customFormat="1" ht="30">
      <c r="A165" s="103"/>
      <c r="B165" s="43"/>
      <c r="C165" s="44"/>
      <c r="D165" s="44"/>
      <c r="E165" s="43"/>
      <c r="F165" s="114" t="s">
        <v>355</v>
      </c>
      <c r="G165" s="77">
        <v>2021</v>
      </c>
      <c r="H165" s="49"/>
      <c r="I165" s="52"/>
      <c r="J165" s="65">
        <v>10000</v>
      </c>
      <c r="K165" s="50"/>
    </row>
    <row r="166" spans="1:11" s="113" customFormat="1" ht="15">
      <c r="A166" s="103"/>
      <c r="B166" s="43"/>
      <c r="C166" s="44"/>
      <c r="D166" s="44"/>
      <c r="E166" s="43"/>
      <c r="F166" s="114" t="s">
        <v>626</v>
      </c>
      <c r="G166" s="77"/>
      <c r="H166" s="49"/>
      <c r="I166" s="52"/>
      <c r="J166" s="65">
        <v>10000</v>
      </c>
      <c r="K166" s="50"/>
    </row>
    <row r="167" spans="1:11" s="113" customFormat="1" ht="30">
      <c r="A167" s="103"/>
      <c r="B167" s="43"/>
      <c r="C167" s="44"/>
      <c r="D167" s="44"/>
      <c r="E167" s="43"/>
      <c r="F167" s="114" t="s">
        <v>356</v>
      </c>
      <c r="G167" s="77">
        <v>2021</v>
      </c>
      <c r="H167" s="49">
        <v>2912028</v>
      </c>
      <c r="I167" s="52">
        <v>0</v>
      </c>
      <c r="J167" s="65">
        <v>270673</v>
      </c>
      <c r="K167" s="50">
        <v>9.2949999107151449</v>
      </c>
    </row>
    <row r="168" spans="1:11" s="113" customFormat="1" ht="15">
      <c r="A168" s="103"/>
      <c r="B168" s="43"/>
      <c r="C168" s="44"/>
      <c r="D168" s="44"/>
      <c r="E168" s="43"/>
      <c r="F168" s="114" t="s">
        <v>626</v>
      </c>
      <c r="G168" s="77"/>
      <c r="H168" s="49"/>
      <c r="I168" s="52"/>
      <c r="J168" s="65">
        <v>270673</v>
      </c>
      <c r="K168" s="50"/>
    </row>
    <row r="169" spans="1:11" s="113" customFormat="1" ht="30">
      <c r="A169" s="103"/>
      <c r="B169" s="43"/>
      <c r="C169" s="44"/>
      <c r="D169" s="44"/>
      <c r="E169" s="43"/>
      <c r="F169" s="114" t="s">
        <v>357</v>
      </c>
      <c r="G169" s="77" t="s">
        <v>742</v>
      </c>
      <c r="H169" s="49">
        <v>3997748</v>
      </c>
      <c r="I169" s="52">
        <v>0</v>
      </c>
      <c r="J169" s="65">
        <v>346379</v>
      </c>
      <c r="K169" s="50">
        <v>8.664353030756315</v>
      </c>
    </row>
    <row r="170" spans="1:11" s="113" customFormat="1" ht="15">
      <c r="A170" s="103"/>
      <c r="B170" s="43"/>
      <c r="C170" s="44"/>
      <c r="D170" s="44"/>
      <c r="E170" s="43"/>
      <c r="F170" s="114" t="s">
        <v>626</v>
      </c>
      <c r="G170" s="77"/>
      <c r="H170" s="49"/>
      <c r="I170" s="52"/>
      <c r="J170" s="65">
        <v>336379</v>
      </c>
      <c r="K170" s="50"/>
    </row>
    <row r="171" spans="1:11" s="113" customFormat="1" ht="30">
      <c r="A171" s="103"/>
      <c r="B171" s="43"/>
      <c r="C171" s="44"/>
      <c r="D171" s="44"/>
      <c r="E171" s="43"/>
      <c r="F171" s="114" t="s">
        <v>358</v>
      </c>
      <c r="G171" s="77" t="s">
        <v>742</v>
      </c>
      <c r="H171" s="49">
        <v>4125956</v>
      </c>
      <c r="I171" s="52">
        <v>0</v>
      </c>
      <c r="J171" s="65">
        <v>373233</v>
      </c>
      <c r="K171" s="50">
        <v>9.0459762537457973</v>
      </c>
    </row>
    <row r="172" spans="1:11" s="113" customFormat="1" ht="15">
      <c r="A172" s="103"/>
      <c r="B172" s="43"/>
      <c r="C172" s="44"/>
      <c r="D172" s="44"/>
      <c r="E172" s="43"/>
      <c r="F172" s="114" t="s">
        <v>626</v>
      </c>
      <c r="G172" s="77"/>
      <c r="H172" s="49"/>
      <c r="I172" s="52"/>
      <c r="J172" s="65">
        <v>363233</v>
      </c>
      <c r="K172" s="50"/>
    </row>
    <row r="173" spans="1:11" s="113" customFormat="1" ht="30">
      <c r="A173" s="103"/>
      <c r="B173" s="43"/>
      <c r="C173" s="44"/>
      <c r="D173" s="44"/>
      <c r="E173" s="43"/>
      <c r="F173" s="114" t="s">
        <v>359</v>
      </c>
      <c r="G173" s="77">
        <v>2021</v>
      </c>
      <c r="H173" s="49"/>
      <c r="I173" s="52"/>
      <c r="J173" s="65">
        <v>10000</v>
      </c>
      <c r="K173" s="50"/>
    </row>
    <row r="174" spans="1:11" s="113" customFormat="1" ht="15">
      <c r="A174" s="103"/>
      <c r="B174" s="43"/>
      <c r="C174" s="44"/>
      <c r="D174" s="44"/>
      <c r="E174" s="43"/>
      <c r="F174" s="114" t="s">
        <v>626</v>
      </c>
      <c r="G174" s="77"/>
      <c r="H174" s="49"/>
      <c r="I174" s="52"/>
      <c r="J174" s="65">
        <v>10000</v>
      </c>
      <c r="K174" s="50"/>
    </row>
    <row r="175" spans="1:11" s="113" customFormat="1" ht="30">
      <c r="A175" s="103"/>
      <c r="B175" s="43"/>
      <c r="C175" s="44"/>
      <c r="D175" s="44"/>
      <c r="E175" s="43"/>
      <c r="F175" s="114" t="s">
        <v>360</v>
      </c>
      <c r="G175" s="77">
        <v>2021</v>
      </c>
      <c r="H175" s="49"/>
      <c r="I175" s="52"/>
      <c r="J175" s="65">
        <v>10000</v>
      </c>
      <c r="K175" s="50"/>
    </row>
    <row r="176" spans="1:11" s="113" customFormat="1" ht="15">
      <c r="A176" s="103"/>
      <c r="B176" s="43"/>
      <c r="C176" s="44"/>
      <c r="D176" s="44"/>
      <c r="E176" s="43"/>
      <c r="F176" s="114" t="s">
        <v>626</v>
      </c>
      <c r="G176" s="77"/>
      <c r="H176" s="49"/>
      <c r="I176" s="52"/>
      <c r="J176" s="65">
        <v>10000</v>
      </c>
      <c r="K176" s="50"/>
    </row>
    <row r="177" spans="1:11" s="113" customFormat="1" ht="30">
      <c r="A177" s="103"/>
      <c r="B177" s="43"/>
      <c r="C177" s="44"/>
      <c r="D177" s="44"/>
      <c r="E177" s="43"/>
      <c r="F177" s="114" t="s">
        <v>361</v>
      </c>
      <c r="G177" s="77" t="s">
        <v>755</v>
      </c>
      <c r="H177" s="49"/>
      <c r="I177" s="52"/>
      <c r="J177" s="65">
        <v>10000</v>
      </c>
      <c r="K177" s="50"/>
    </row>
    <row r="178" spans="1:11" s="113" customFormat="1" ht="15">
      <c r="A178" s="103"/>
      <c r="B178" s="43"/>
      <c r="C178" s="44"/>
      <c r="D178" s="44"/>
      <c r="E178" s="43"/>
      <c r="F178" s="114" t="s">
        <v>626</v>
      </c>
      <c r="G178" s="77"/>
      <c r="H178" s="49"/>
      <c r="I178" s="52"/>
      <c r="J178" s="65">
        <v>10000</v>
      </c>
      <c r="K178" s="50"/>
    </row>
    <row r="179" spans="1:11" s="113" customFormat="1" ht="30">
      <c r="A179" s="103"/>
      <c r="B179" s="43"/>
      <c r="C179" s="44"/>
      <c r="D179" s="44"/>
      <c r="E179" s="43"/>
      <c r="F179" s="114" t="s">
        <v>362</v>
      </c>
      <c r="G179" s="77">
        <v>2021</v>
      </c>
      <c r="H179" s="49"/>
      <c r="I179" s="52"/>
      <c r="J179" s="65">
        <v>10000</v>
      </c>
      <c r="K179" s="50"/>
    </row>
    <row r="180" spans="1:11" s="113" customFormat="1" ht="15">
      <c r="A180" s="103"/>
      <c r="B180" s="43"/>
      <c r="C180" s="44"/>
      <c r="D180" s="44"/>
      <c r="E180" s="43"/>
      <c r="F180" s="114" t="s">
        <v>626</v>
      </c>
      <c r="G180" s="77"/>
      <c r="H180" s="49"/>
      <c r="I180" s="52"/>
      <c r="J180" s="65">
        <v>10000</v>
      </c>
      <c r="K180" s="50"/>
    </row>
    <row r="181" spans="1:11" s="113" customFormat="1" ht="30" customHeight="1">
      <c r="A181" s="103"/>
      <c r="B181" s="43"/>
      <c r="C181" s="44"/>
      <c r="D181" s="44"/>
      <c r="E181" s="43"/>
      <c r="F181" s="114" t="s">
        <v>462</v>
      </c>
      <c r="G181" s="77">
        <v>2021</v>
      </c>
      <c r="H181" s="49">
        <v>5567813</v>
      </c>
      <c r="I181" s="52">
        <v>0</v>
      </c>
      <c r="J181" s="65">
        <v>495165</v>
      </c>
      <c r="K181" s="50">
        <v>8.8933482500220471</v>
      </c>
    </row>
    <row r="182" spans="1:11" s="113" customFormat="1" ht="15">
      <c r="A182" s="103"/>
      <c r="B182" s="43"/>
      <c r="C182" s="44"/>
      <c r="D182" s="44"/>
      <c r="E182" s="43"/>
      <c r="F182" s="114" t="s">
        <v>626</v>
      </c>
      <c r="G182" s="77"/>
      <c r="H182" s="49"/>
      <c r="I182" s="52"/>
      <c r="J182" s="65">
        <v>495165</v>
      </c>
      <c r="K182" s="50"/>
    </row>
    <row r="183" spans="1:11" s="113" customFormat="1" ht="45">
      <c r="A183" s="103"/>
      <c r="B183" s="43"/>
      <c r="C183" s="44"/>
      <c r="D183" s="44"/>
      <c r="E183" s="43"/>
      <c r="F183" s="114" t="s">
        <v>253</v>
      </c>
      <c r="G183" s="77" t="s">
        <v>742</v>
      </c>
      <c r="H183" s="49">
        <v>18546666</v>
      </c>
      <c r="I183" s="52">
        <v>0</v>
      </c>
      <c r="J183" s="65">
        <v>1005071</v>
      </c>
      <c r="K183" s="50">
        <v>5.4191464924207944</v>
      </c>
    </row>
    <row r="184" spans="1:11" s="113" customFormat="1" ht="15">
      <c r="A184" s="103"/>
      <c r="B184" s="43"/>
      <c r="C184" s="44"/>
      <c r="D184" s="44"/>
      <c r="E184" s="43"/>
      <c r="F184" s="114" t="s">
        <v>626</v>
      </c>
      <c r="G184" s="77"/>
      <c r="H184" s="49"/>
      <c r="I184" s="52"/>
      <c r="J184" s="65">
        <v>995071</v>
      </c>
      <c r="K184" s="50"/>
    </row>
    <row r="185" spans="1:11" s="113" customFormat="1" ht="30.75" customHeight="1">
      <c r="A185" s="103"/>
      <c r="B185" s="43"/>
      <c r="C185" s="44"/>
      <c r="D185" s="44"/>
      <c r="E185" s="43"/>
      <c r="F185" s="114" t="s">
        <v>438</v>
      </c>
      <c r="G185" s="77">
        <v>2021</v>
      </c>
      <c r="H185" s="49"/>
      <c r="I185" s="52"/>
      <c r="J185" s="65">
        <v>10000</v>
      </c>
      <c r="K185" s="50"/>
    </row>
    <row r="186" spans="1:11" s="113" customFormat="1" ht="15">
      <c r="A186" s="103"/>
      <c r="B186" s="43"/>
      <c r="C186" s="44"/>
      <c r="D186" s="44"/>
      <c r="E186" s="43"/>
      <c r="F186" s="114" t="s">
        <v>626</v>
      </c>
      <c r="G186" s="77"/>
      <c r="H186" s="49"/>
      <c r="I186" s="52"/>
      <c r="J186" s="65">
        <v>10000</v>
      </c>
      <c r="K186" s="50"/>
    </row>
    <row r="187" spans="1:11" s="113" customFormat="1" ht="45">
      <c r="A187" s="103"/>
      <c r="B187" s="43"/>
      <c r="C187" s="44"/>
      <c r="D187" s="44"/>
      <c r="E187" s="43"/>
      <c r="F187" s="114" t="s">
        <v>213</v>
      </c>
      <c r="G187" s="77" t="s">
        <v>742</v>
      </c>
      <c r="H187" s="49"/>
      <c r="I187" s="52"/>
      <c r="J187" s="65">
        <v>10000</v>
      </c>
      <c r="K187" s="50"/>
    </row>
    <row r="188" spans="1:11" s="113" customFormat="1" ht="15">
      <c r="A188" s="103"/>
      <c r="B188" s="43"/>
      <c r="C188" s="44"/>
      <c r="D188" s="44"/>
      <c r="E188" s="43"/>
      <c r="F188" s="114" t="s">
        <v>626</v>
      </c>
      <c r="G188" s="77"/>
      <c r="H188" s="49"/>
      <c r="I188" s="52"/>
      <c r="J188" s="65">
        <v>10000</v>
      </c>
      <c r="K188" s="50"/>
    </row>
    <row r="189" spans="1:11" s="113" customFormat="1" ht="45">
      <c r="A189" s="103"/>
      <c r="B189" s="43"/>
      <c r="C189" s="44"/>
      <c r="D189" s="44"/>
      <c r="E189" s="43"/>
      <c r="F189" s="114" t="s">
        <v>214</v>
      </c>
      <c r="G189" s="77" t="s">
        <v>742</v>
      </c>
      <c r="H189" s="49">
        <v>4913000</v>
      </c>
      <c r="I189" s="52">
        <v>0</v>
      </c>
      <c r="J189" s="65">
        <v>10000</v>
      </c>
      <c r="K189" s="50">
        <v>0.20354162426216163</v>
      </c>
    </row>
    <row r="190" spans="1:11" s="113" customFormat="1" ht="15">
      <c r="A190" s="103"/>
      <c r="B190" s="43"/>
      <c r="C190" s="44"/>
      <c r="D190" s="44"/>
      <c r="E190" s="43"/>
      <c r="F190" s="114" t="s">
        <v>626</v>
      </c>
      <c r="G190" s="77"/>
      <c r="H190" s="49"/>
      <c r="I190" s="52"/>
      <c r="J190" s="65">
        <v>10000</v>
      </c>
      <c r="K190" s="50"/>
    </row>
    <row r="191" spans="1:11" s="113" customFormat="1" ht="45">
      <c r="A191" s="103"/>
      <c r="B191" s="43"/>
      <c r="C191" s="44"/>
      <c r="D191" s="44"/>
      <c r="E191" s="43"/>
      <c r="F191" s="114" t="s">
        <v>215</v>
      </c>
      <c r="G191" s="77" t="s">
        <v>742</v>
      </c>
      <c r="H191" s="49">
        <v>29887000</v>
      </c>
      <c r="I191" s="52">
        <v>0</v>
      </c>
      <c r="J191" s="65">
        <v>10000</v>
      </c>
      <c r="K191" s="50">
        <v>3.3459363602904274E-2</v>
      </c>
    </row>
    <row r="192" spans="1:11" s="113" customFormat="1" ht="15">
      <c r="A192" s="103"/>
      <c r="B192" s="43"/>
      <c r="C192" s="44"/>
      <c r="D192" s="44"/>
      <c r="E192" s="43"/>
      <c r="F192" s="114" t="s">
        <v>626</v>
      </c>
      <c r="G192" s="77"/>
      <c r="H192" s="49"/>
      <c r="I192" s="52"/>
      <c r="J192" s="65">
        <v>10000</v>
      </c>
      <c r="K192" s="50"/>
    </row>
    <row r="193" spans="1:11" s="113" customFormat="1" ht="45">
      <c r="A193" s="103"/>
      <c r="B193" s="43"/>
      <c r="C193" s="44"/>
      <c r="D193" s="44"/>
      <c r="E193" s="43"/>
      <c r="F193" s="114" t="s">
        <v>216</v>
      </c>
      <c r="G193" s="77" t="s">
        <v>742</v>
      </c>
      <c r="H193" s="49">
        <v>15344000</v>
      </c>
      <c r="I193" s="52">
        <v>0</v>
      </c>
      <c r="J193" s="65">
        <v>10000</v>
      </c>
      <c r="K193" s="50">
        <v>6.5172054223149103E-2</v>
      </c>
    </row>
    <row r="194" spans="1:11" s="113" customFormat="1" ht="15">
      <c r="A194" s="103"/>
      <c r="B194" s="43"/>
      <c r="C194" s="44"/>
      <c r="D194" s="44"/>
      <c r="E194" s="43"/>
      <c r="F194" s="114" t="s">
        <v>626</v>
      </c>
      <c r="G194" s="77"/>
      <c r="H194" s="49"/>
      <c r="I194" s="52"/>
      <c r="J194" s="65">
        <v>10000</v>
      </c>
      <c r="K194" s="50"/>
    </row>
    <row r="195" spans="1:11" s="113" customFormat="1" ht="45">
      <c r="A195" s="103"/>
      <c r="B195" s="43"/>
      <c r="C195" s="44"/>
      <c r="D195" s="44"/>
      <c r="E195" s="43"/>
      <c r="F195" s="114" t="s">
        <v>217</v>
      </c>
      <c r="G195" s="77" t="s">
        <v>742</v>
      </c>
      <c r="H195" s="49">
        <v>8510000</v>
      </c>
      <c r="I195" s="52">
        <v>0</v>
      </c>
      <c r="J195" s="65">
        <v>10000</v>
      </c>
      <c r="K195" s="50">
        <v>0.11750881316098707</v>
      </c>
    </row>
    <row r="196" spans="1:11" s="113" customFormat="1" ht="15">
      <c r="A196" s="103"/>
      <c r="B196" s="43"/>
      <c r="C196" s="44"/>
      <c r="D196" s="44"/>
      <c r="E196" s="43"/>
      <c r="F196" s="114" t="s">
        <v>626</v>
      </c>
      <c r="G196" s="77"/>
      <c r="H196" s="49"/>
      <c r="I196" s="52"/>
      <c r="J196" s="65">
        <v>10000</v>
      </c>
      <c r="K196" s="50"/>
    </row>
    <row r="197" spans="1:11" s="113" customFormat="1" ht="45">
      <c r="A197" s="103"/>
      <c r="B197" s="43"/>
      <c r="C197" s="44"/>
      <c r="D197" s="44"/>
      <c r="E197" s="43"/>
      <c r="F197" s="114" t="s">
        <v>218</v>
      </c>
      <c r="G197" s="77" t="s">
        <v>742</v>
      </c>
      <c r="H197" s="49">
        <v>29273000</v>
      </c>
      <c r="I197" s="52">
        <v>0</v>
      </c>
      <c r="J197" s="65">
        <v>10000</v>
      </c>
      <c r="K197" s="50">
        <v>3.4161172411437159E-2</v>
      </c>
    </row>
    <row r="198" spans="1:11" s="113" customFormat="1" ht="15">
      <c r="A198" s="103"/>
      <c r="B198" s="43"/>
      <c r="C198" s="44"/>
      <c r="D198" s="44"/>
      <c r="E198" s="43"/>
      <c r="F198" s="114" t="s">
        <v>626</v>
      </c>
      <c r="G198" s="77"/>
      <c r="H198" s="49"/>
      <c r="I198" s="52"/>
      <c r="J198" s="65">
        <v>10000</v>
      </c>
      <c r="K198" s="50"/>
    </row>
    <row r="199" spans="1:11" s="113" customFormat="1" ht="45">
      <c r="A199" s="103"/>
      <c r="B199" s="43"/>
      <c r="C199" s="44"/>
      <c r="D199" s="44"/>
      <c r="E199" s="43"/>
      <c r="F199" s="114" t="s">
        <v>219</v>
      </c>
      <c r="G199" s="77" t="s">
        <v>742</v>
      </c>
      <c r="H199" s="49">
        <v>32339000</v>
      </c>
      <c r="I199" s="52">
        <v>0</v>
      </c>
      <c r="J199" s="65">
        <v>10000</v>
      </c>
      <c r="K199" s="50">
        <v>3.0922415659111288E-2</v>
      </c>
    </row>
    <row r="200" spans="1:11" s="113" customFormat="1" ht="15">
      <c r="A200" s="103"/>
      <c r="B200" s="43"/>
      <c r="C200" s="44"/>
      <c r="D200" s="44"/>
      <c r="E200" s="43"/>
      <c r="F200" s="114" t="s">
        <v>626</v>
      </c>
      <c r="G200" s="77"/>
      <c r="H200" s="49"/>
      <c r="I200" s="52"/>
      <c r="J200" s="65">
        <v>10000</v>
      </c>
      <c r="K200" s="50"/>
    </row>
    <row r="201" spans="1:11" s="113" customFormat="1" ht="45">
      <c r="A201" s="103"/>
      <c r="B201" s="43"/>
      <c r="C201" s="44"/>
      <c r="D201" s="44"/>
      <c r="E201" s="43"/>
      <c r="F201" s="114" t="s">
        <v>220</v>
      </c>
      <c r="G201" s="77" t="s">
        <v>742</v>
      </c>
      <c r="H201" s="49">
        <v>15745000</v>
      </c>
      <c r="I201" s="52">
        <v>0</v>
      </c>
      <c r="J201" s="65">
        <v>10000</v>
      </c>
      <c r="K201" s="50">
        <v>6.351222610352493E-2</v>
      </c>
    </row>
    <row r="202" spans="1:11" s="113" customFormat="1" ht="15">
      <c r="A202" s="103"/>
      <c r="B202" s="43"/>
      <c r="C202" s="44"/>
      <c r="D202" s="44"/>
      <c r="E202" s="43"/>
      <c r="F202" s="114" t="s">
        <v>626</v>
      </c>
      <c r="G202" s="77"/>
      <c r="H202" s="49"/>
      <c r="I202" s="52"/>
      <c r="J202" s="65">
        <v>10000</v>
      </c>
      <c r="K202" s="50"/>
    </row>
    <row r="203" spans="1:11" s="113" customFormat="1" ht="45">
      <c r="A203" s="103"/>
      <c r="B203" s="43"/>
      <c r="C203" s="44"/>
      <c r="D203" s="44"/>
      <c r="E203" s="43"/>
      <c r="F203" s="114" t="s">
        <v>221</v>
      </c>
      <c r="G203" s="77" t="s">
        <v>742</v>
      </c>
      <c r="H203" s="49">
        <v>29463000</v>
      </c>
      <c r="I203" s="52">
        <v>0</v>
      </c>
      <c r="J203" s="65">
        <v>10000</v>
      </c>
      <c r="K203" s="50">
        <v>3.3940874995757389E-2</v>
      </c>
    </row>
    <row r="204" spans="1:11" s="113" customFormat="1" ht="15">
      <c r="A204" s="103"/>
      <c r="B204" s="43"/>
      <c r="C204" s="44"/>
      <c r="D204" s="44"/>
      <c r="E204" s="43"/>
      <c r="F204" s="114" t="s">
        <v>626</v>
      </c>
      <c r="G204" s="77"/>
      <c r="H204" s="49"/>
      <c r="I204" s="52"/>
      <c r="J204" s="65">
        <v>10000</v>
      </c>
      <c r="K204" s="50"/>
    </row>
    <row r="205" spans="1:11" s="113" customFormat="1" ht="45">
      <c r="A205" s="103"/>
      <c r="B205" s="43"/>
      <c r="C205" s="44"/>
      <c r="D205" s="44"/>
      <c r="E205" s="43"/>
      <c r="F205" s="114" t="s">
        <v>222</v>
      </c>
      <c r="G205" s="77" t="s">
        <v>742</v>
      </c>
      <c r="H205" s="49">
        <v>15592000</v>
      </c>
      <c r="I205" s="52">
        <v>0</v>
      </c>
      <c r="J205" s="65">
        <v>10000</v>
      </c>
      <c r="K205" s="50">
        <v>6.4135454079014872E-2</v>
      </c>
    </row>
    <row r="206" spans="1:11" s="113" customFormat="1" ht="15">
      <c r="A206" s="103"/>
      <c r="B206" s="43"/>
      <c r="C206" s="44"/>
      <c r="D206" s="44"/>
      <c r="E206" s="43"/>
      <c r="F206" s="114" t="s">
        <v>626</v>
      </c>
      <c r="G206" s="77"/>
      <c r="H206" s="49"/>
      <c r="I206" s="52"/>
      <c r="J206" s="65">
        <v>10000</v>
      </c>
      <c r="K206" s="50"/>
    </row>
    <row r="207" spans="1:11" s="113" customFormat="1" ht="45">
      <c r="A207" s="103"/>
      <c r="B207" s="43"/>
      <c r="C207" s="44"/>
      <c r="D207" s="44"/>
      <c r="E207" s="43"/>
      <c r="F207" s="114" t="s">
        <v>223</v>
      </c>
      <c r="G207" s="77" t="s">
        <v>742</v>
      </c>
      <c r="H207" s="49">
        <v>15358000</v>
      </c>
      <c r="I207" s="52">
        <v>0</v>
      </c>
      <c r="J207" s="65">
        <v>10000</v>
      </c>
      <c r="K207" s="50">
        <v>6.5112644875634854E-2</v>
      </c>
    </row>
    <row r="208" spans="1:11" s="113" customFormat="1" ht="15">
      <c r="A208" s="103"/>
      <c r="B208" s="43"/>
      <c r="C208" s="44"/>
      <c r="D208" s="44"/>
      <c r="E208" s="43"/>
      <c r="F208" s="114" t="s">
        <v>626</v>
      </c>
      <c r="G208" s="77"/>
      <c r="H208" s="49"/>
      <c r="I208" s="52"/>
      <c r="J208" s="65">
        <v>10000</v>
      </c>
      <c r="K208" s="50"/>
    </row>
    <row r="209" spans="1:11" s="113" customFormat="1" ht="45">
      <c r="A209" s="103"/>
      <c r="B209" s="43"/>
      <c r="C209" s="44"/>
      <c r="D209" s="44"/>
      <c r="E209" s="43"/>
      <c r="F209" s="114" t="s">
        <v>224</v>
      </c>
      <c r="G209" s="77" t="s">
        <v>742</v>
      </c>
      <c r="H209" s="49"/>
      <c r="I209" s="52"/>
      <c r="J209" s="65">
        <v>10000</v>
      </c>
      <c r="K209" s="50"/>
    </row>
    <row r="210" spans="1:11" s="113" customFormat="1" ht="15">
      <c r="A210" s="103"/>
      <c r="B210" s="43"/>
      <c r="C210" s="44"/>
      <c r="D210" s="44"/>
      <c r="E210" s="43"/>
      <c r="F210" s="114" t="s">
        <v>626</v>
      </c>
      <c r="G210" s="77"/>
      <c r="H210" s="49"/>
      <c r="I210" s="52"/>
      <c r="J210" s="65">
        <v>10000</v>
      </c>
      <c r="K210" s="50"/>
    </row>
    <row r="211" spans="1:11" s="113" customFormat="1" ht="45">
      <c r="A211" s="103"/>
      <c r="B211" s="43"/>
      <c r="C211" s="44"/>
      <c r="D211" s="44"/>
      <c r="E211" s="43"/>
      <c r="F211" s="114" t="s">
        <v>225</v>
      </c>
      <c r="G211" s="77" t="s">
        <v>742</v>
      </c>
      <c r="H211" s="49"/>
      <c r="I211" s="52"/>
      <c r="J211" s="65">
        <v>10000</v>
      </c>
      <c r="K211" s="50"/>
    </row>
    <row r="212" spans="1:11" s="113" customFormat="1" ht="15">
      <c r="A212" s="103"/>
      <c r="B212" s="43"/>
      <c r="C212" s="44"/>
      <c r="D212" s="44"/>
      <c r="E212" s="43"/>
      <c r="F212" s="114" t="s">
        <v>626</v>
      </c>
      <c r="G212" s="77"/>
      <c r="H212" s="49"/>
      <c r="I212" s="52"/>
      <c r="J212" s="65">
        <v>10000</v>
      </c>
      <c r="K212" s="50"/>
    </row>
    <row r="213" spans="1:11" s="113" customFormat="1" ht="45">
      <c r="A213" s="103"/>
      <c r="B213" s="43"/>
      <c r="C213" s="44"/>
      <c r="D213" s="44"/>
      <c r="E213" s="43"/>
      <c r="F213" s="114" t="s">
        <v>226</v>
      </c>
      <c r="G213" s="77" t="s">
        <v>742</v>
      </c>
      <c r="H213" s="49"/>
      <c r="I213" s="52"/>
      <c r="J213" s="65">
        <v>10000</v>
      </c>
      <c r="K213" s="50"/>
    </row>
    <row r="214" spans="1:11" s="113" customFormat="1" ht="15">
      <c r="A214" s="103"/>
      <c r="B214" s="43"/>
      <c r="C214" s="44"/>
      <c r="D214" s="44"/>
      <c r="E214" s="43"/>
      <c r="F214" s="114" t="s">
        <v>626</v>
      </c>
      <c r="G214" s="77"/>
      <c r="H214" s="49"/>
      <c r="I214" s="52"/>
      <c r="J214" s="65">
        <v>10000</v>
      </c>
      <c r="K214" s="50"/>
    </row>
    <row r="215" spans="1:11" s="113" customFormat="1" ht="15.75" customHeight="1">
      <c r="A215" s="103"/>
      <c r="B215" s="43"/>
      <c r="C215" s="44"/>
      <c r="D215" s="44"/>
      <c r="E215" s="43"/>
      <c r="F215" s="68" t="s">
        <v>582</v>
      </c>
      <c r="G215" s="53"/>
      <c r="H215" s="49"/>
      <c r="I215" s="52"/>
      <c r="J215" s="65"/>
      <c r="K215" s="50"/>
    </row>
    <row r="216" spans="1:11" s="113" customFormat="1" ht="30">
      <c r="A216" s="103"/>
      <c r="B216" s="43"/>
      <c r="C216" s="44"/>
      <c r="D216" s="44"/>
      <c r="E216" s="43"/>
      <c r="F216" s="80" t="s">
        <v>782</v>
      </c>
      <c r="G216" s="77" t="s">
        <v>576</v>
      </c>
      <c r="H216" s="49">
        <v>13349380</v>
      </c>
      <c r="I216" s="52">
        <v>55.683814529214089</v>
      </c>
      <c r="J216" s="65">
        <v>5679521</v>
      </c>
      <c r="K216" s="50">
        <v>98.229018875782998</v>
      </c>
    </row>
    <row r="217" spans="1:11" s="113" customFormat="1" ht="15">
      <c r="A217" s="103"/>
      <c r="B217" s="43"/>
      <c r="C217" s="44"/>
      <c r="D217" s="44"/>
      <c r="E217" s="43"/>
      <c r="F217" s="115" t="s">
        <v>783</v>
      </c>
      <c r="G217" s="53"/>
      <c r="H217" s="49"/>
      <c r="I217" s="52"/>
      <c r="J217" s="65"/>
      <c r="K217" s="50"/>
    </row>
    <row r="218" spans="1:11" s="113" customFormat="1" ht="15">
      <c r="A218" s="103"/>
      <c r="B218" s="43"/>
      <c r="C218" s="44"/>
      <c r="D218" s="44"/>
      <c r="E218" s="43"/>
      <c r="F218" s="80" t="s">
        <v>784</v>
      </c>
      <c r="G218" s="77" t="s">
        <v>576</v>
      </c>
      <c r="H218" s="49">
        <v>15522594</v>
      </c>
      <c r="I218" s="52">
        <v>83.203020062239602</v>
      </c>
      <c r="J218" s="65">
        <v>2420500</v>
      </c>
      <c r="K218" s="50">
        <v>98.796418949049368</v>
      </c>
    </row>
    <row r="219" spans="1:11" s="113" customFormat="1" ht="15">
      <c r="A219" s="103"/>
      <c r="B219" s="43"/>
      <c r="C219" s="44"/>
      <c r="D219" s="44"/>
      <c r="E219" s="43"/>
      <c r="F219" s="115" t="s">
        <v>579</v>
      </c>
      <c r="G219" s="53"/>
      <c r="H219" s="49"/>
      <c r="I219" s="52"/>
      <c r="J219" s="65"/>
      <c r="K219" s="50"/>
    </row>
    <row r="220" spans="1:11" s="113" customFormat="1" ht="30">
      <c r="A220" s="103"/>
      <c r="B220" s="43"/>
      <c r="C220" s="44"/>
      <c r="D220" s="44"/>
      <c r="E220" s="43"/>
      <c r="F220" s="80" t="s">
        <v>785</v>
      </c>
      <c r="G220" s="77" t="s">
        <v>572</v>
      </c>
      <c r="H220" s="49">
        <v>13530453</v>
      </c>
      <c r="I220" s="52">
        <v>85.387739789643405</v>
      </c>
      <c r="J220" s="65">
        <v>514000</v>
      </c>
      <c r="K220" s="50">
        <v>85.499809503791184</v>
      </c>
    </row>
    <row r="221" spans="1:11" s="113" customFormat="1" ht="15">
      <c r="A221" s="103"/>
      <c r="B221" s="43"/>
      <c r="C221" s="44"/>
      <c r="D221" s="44"/>
      <c r="E221" s="43"/>
      <c r="F221" s="115" t="s">
        <v>786</v>
      </c>
      <c r="G221" s="53"/>
      <c r="H221" s="49"/>
      <c r="I221" s="52"/>
      <c r="J221" s="65"/>
      <c r="K221" s="50"/>
    </row>
    <row r="222" spans="1:11" s="113" customFormat="1" ht="30">
      <c r="A222" s="103"/>
      <c r="B222" s="43"/>
      <c r="C222" s="44"/>
      <c r="D222" s="44"/>
      <c r="E222" s="43"/>
      <c r="F222" s="80" t="s">
        <v>787</v>
      </c>
      <c r="G222" s="77" t="s">
        <v>576</v>
      </c>
      <c r="H222" s="49">
        <v>27205503</v>
      </c>
      <c r="I222" s="52">
        <v>89.553720069061029</v>
      </c>
      <c r="J222" s="65">
        <v>2696963</v>
      </c>
      <c r="K222" s="50">
        <v>99.540534133847842</v>
      </c>
    </row>
    <row r="223" spans="1:11" s="113" customFormat="1" ht="15">
      <c r="A223" s="103"/>
      <c r="B223" s="43"/>
      <c r="C223" s="44"/>
      <c r="D223" s="44"/>
      <c r="E223" s="43"/>
      <c r="F223" s="116" t="s">
        <v>594</v>
      </c>
      <c r="G223" s="117"/>
      <c r="H223" s="55"/>
      <c r="I223" s="55"/>
      <c r="J223" s="61"/>
      <c r="K223" s="50"/>
    </row>
    <row r="224" spans="1:11" s="113" customFormat="1" ht="30">
      <c r="A224" s="103"/>
      <c r="B224" s="43"/>
      <c r="C224" s="44"/>
      <c r="D224" s="44"/>
      <c r="E224" s="43"/>
      <c r="F224" s="114" t="s">
        <v>788</v>
      </c>
      <c r="G224" s="77" t="s">
        <v>789</v>
      </c>
      <c r="H224" s="49">
        <v>4141340</v>
      </c>
      <c r="I224" s="52">
        <v>68.367726388077287</v>
      </c>
      <c r="J224" s="65">
        <v>191365</v>
      </c>
      <c r="K224" s="50">
        <v>68.367741842012492</v>
      </c>
    </row>
    <row r="225" spans="1:11" s="113" customFormat="1" ht="15">
      <c r="A225" s="103"/>
      <c r="B225" s="43"/>
      <c r="C225" s="44"/>
      <c r="D225" s="44"/>
      <c r="E225" s="43"/>
      <c r="F225" s="67" t="s">
        <v>353</v>
      </c>
      <c r="G225" s="53"/>
      <c r="H225" s="49"/>
      <c r="I225" s="52"/>
      <c r="J225" s="65"/>
      <c r="K225" s="50"/>
    </row>
    <row r="226" spans="1:11" s="113" customFormat="1" ht="30">
      <c r="A226" s="103"/>
      <c r="B226" s="43"/>
      <c r="C226" s="44"/>
      <c r="D226" s="44"/>
      <c r="E226" s="43"/>
      <c r="F226" s="66" t="s">
        <v>83</v>
      </c>
      <c r="G226" s="53" t="s">
        <v>742</v>
      </c>
      <c r="H226" s="49">
        <v>39238440</v>
      </c>
      <c r="I226" s="52">
        <v>0</v>
      </c>
      <c r="J226" s="65">
        <v>1725000</v>
      </c>
      <c r="K226" s="50">
        <v>4.3961992372785463</v>
      </c>
    </row>
    <row r="227" spans="1:11" s="113" customFormat="1" ht="15">
      <c r="A227" s="103"/>
      <c r="B227" s="43"/>
      <c r="C227" s="44"/>
      <c r="D227" s="44"/>
      <c r="E227" s="43"/>
      <c r="F227" s="66" t="s">
        <v>626</v>
      </c>
      <c r="G227" s="53"/>
      <c r="H227" s="49"/>
      <c r="I227" s="52"/>
      <c r="J227" s="65">
        <v>1625000</v>
      </c>
      <c r="K227" s="50"/>
    </row>
    <row r="228" spans="1:11" s="113" customFormat="1" ht="15">
      <c r="A228" s="103"/>
      <c r="B228" s="43"/>
      <c r="C228" s="44"/>
      <c r="D228" s="44"/>
      <c r="E228" s="43"/>
      <c r="F228" s="67" t="s">
        <v>321</v>
      </c>
      <c r="G228" s="117"/>
      <c r="H228" s="55"/>
      <c r="I228" s="55"/>
      <c r="J228" s="65"/>
      <c r="K228" s="50"/>
    </row>
    <row r="229" spans="1:11" s="113" customFormat="1" ht="30">
      <c r="A229" s="103"/>
      <c r="B229" s="43"/>
      <c r="C229" s="44"/>
      <c r="D229" s="44"/>
      <c r="E229" s="43"/>
      <c r="F229" s="118" t="s">
        <v>790</v>
      </c>
      <c r="G229" s="77" t="s">
        <v>576</v>
      </c>
      <c r="H229" s="49">
        <v>14737947</v>
      </c>
      <c r="I229" s="52">
        <v>39.397970422881826</v>
      </c>
      <c r="J229" s="65">
        <v>300000</v>
      </c>
      <c r="K229" s="50">
        <v>41.433532092359947</v>
      </c>
    </row>
    <row r="230" spans="1:11" s="113" customFormat="1" ht="15">
      <c r="A230" s="103"/>
      <c r="B230" s="43"/>
      <c r="C230" s="44"/>
      <c r="D230" s="44"/>
      <c r="E230" s="43"/>
      <c r="F230" s="67" t="s">
        <v>463</v>
      </c>
      <c r="G230" s="53"/>
      <c r="H230" s="49"/>
      <c r="I230" s="52"/>
      <c r="J230" s="65"/>
      <c r="K230" s="50"/>
    </row>
    <row r="231" spans="1:11" s="113" customFormat="1" ht="45">
      <c r="A231" s="103"/>
      <c r="B231" s="43"/>
      <c r="C231" s="44"/>
      <c r="D231" s="44"/>
      <c r="E231" s="43"/>
      <c r="F231" s="66" t="s">
        <v>464</v>
      </c>
      <c r="G231" s="53" t="s">
        <v>572</v>
      </c>
      <c r="H231" s="49">
        <v>12056870</v>
      </c>
      <c r="I231" s="52">
        <v>93.489106210815905</v>
      </c>
      <c r="J231" s="65">
        <v>11415</v>
      </c>
      <c r="K231" s="50">
        <v>100</v>
      </c>
    </row>
    <row r="232" spans="1:11" s="113" customFormat="1" ht="15">
      <c r="A232" s="103"/>
      <c r="B232" s="43"/>
      <c r="C232" s="44"/>
      <c r="D232" s="44"/>
      <c r="E232" s="43"/>
      <c r="F232" s="119" t="s">
        <v>724</v>
      </c>
      <c r="G232" s="120"/>
      <c r="H232" s="74"/>
      <c r="I232" s="52"/>
      <c r="J232" s="65"/>
      <c r="K232" s="50"/>
    </row>
    <row r="233" spans="1:11" s="113" customFormat="1" ht="30">
      <c r="A233" s="103"/>
      <c r="B233" s="43"/>
      <c r="C233" s="44"/>
      <c r="D233" s="44"/>
      <c r="E233" s="43"/>
      <c r="F233" s="114" t="s">
        <v>791</v>
      </c>
      <c r="G233" s="121" t="s">
        <v>576</v>
      </c>
      <c r="H233" s="74">
        <v>8616860</v>
      </c>
      <c r="I233" s="52">
        <v>84.989183995097989</v>
      </c>
      <c r="J233" s="65">
        <v>545100</v>
      </c>
      <c r="K233" s="50">
        <v>100</v>
      </c>
    </row>
    <row r="234" spans="1:11" s="113" customFormat="1" ht="15">
      <c r="A234" s="103"/>
      <c r="B234" s="43"/>
      <c r="C234" s="44"/>
      <c r="D234" s="44"/>
      <c r="E234" s="43"/>
      <c r="F234" s="119" t="s">
        <v>323</v>
      </c>
      <c r="G234" s="120"/>
      <c r="H234" s="74"/>
      <c r="I234" s="52"/>
      <c r="J234" s="65"/>
      <c r="K234" s="50"/>
    </row>
    <row r="235" spans="1:11" s="113" customFormat="1" ht="30">
      <c r="A235" s="103"/>
      <c r="B235" s="43"/>
      <c r="C235" s="44"/>
      <c r="D235" s="44"/>
      <c r="E235" s="43"/>
      <c r="F235" s="122" t="s">
        <v>792</v>
      </c>
      <c r="G235" s="121" t="s">
        <v>576</v>
      </c>
      <c r="H235" s="74">
        <v>10631648</v>
      </c>
      <c r="I235" s="52">
        <v>72.343610322689386</v>
      </c>
      <c r="J235" s="65">
        <v>2940330</v>
      </c>
      <c r="K235" s="50">
        <v>100</v>
      </c>
    </row>
    <row r="236" spans="1:11" s="113" customFormat="1" ht="15">
      <c r="A236" s="103"/>
      <c r="B236" s="43"/>
      <c r="C236" s="44"/>
      <c r="D236" s="44"/>
      <c r="E236" s="43"/>
      <c r="F236" s="68" t="s">
        <v>297</v>
      </c>
      <c r="G236" s="69"/>
      <c r="H236" s="70"/>
      <c r="I236" s="71"/>
      <c r="J236" s="65"/>
      <c r="K236" s="50"/>
    </row>
    <row r="237" spans="1:11" s="113" customFormat="1" ht="30">
      <c r="A237" s="103"/>
      <c r="B237" s="43"/>
      <c r="C237" s="44"/>
      <c r="D237" s="44"/>
      <c r="E237" s="43"/>
      <c r="F237" s="72" t="s">
        <v>793</v>
      </c>
      <c r="G237" s="73" t="s">
        <v>742</v>
      </c>
      <c r="H237" s="74">
        <v>8521222</v>
      </c>
      <c r="I237" s="52">
        <v>0</v>
      </c>
      <c r="J237" s="65">
        <v>7850000</v>
      </c>
      <c r="K237" s="50">
        <v>92.12293729702148</v>
      </c>
    </row>
    <row r="238" spans="1:11" s="113" customFormat="1" ht="15">
      <c r="A238" s="103"/>
      <c r="B238" s="43"/>
      <c r="C238" s="44"/>
      <c r="D238" s="44"/>
      <c r="E238" s="43"/>
      <c r="F238" s="67" t="s">
        <v>354</v>
      </c>
      <c r="G238" s="53"/>
      <c r="H238" s="49"/>
      <c r="I238" s="52"/>
      <c r="J238" s="65"/>
      <c r="K238" s="50"/>
    </row>
    <row r="239" spans="1:11" s="113" customFormat="1" ht="30">
      <c r="A239" s="103"/>
      <c r="B239" s="43"/>
      <c r="C239" s="44"/>
      <c r="D239" s="44"/>
      <c r="E239" s="43"/>
      <c r="F239" s="66" t="s">
        <v>627</v>
      </c>
      <c r="G239" s="53" t="s">
        <v>742</v>
      </c>
      <c r="H239" s="49">
        <v>19279583.579999998</v>
      </c>
      <c r="I239" s="52">
        <v>1.5560480274647004</v>
      </c>
      <c r="J239" s="65">
        <v>479400</v>
      </c>
      <c r="K239" s="50">
        <v>4.0426162565488273</v>
      </c>
    </row>
    <row r="240" spans="1:11" s="113" customFormat="1" ht="15">
      <c r="A240" s="103"/>
      <c r="B240" s="43"/>
      <c r="C240" s="44"/>
      <c r="D240" s="44"/>
      <c r="E240" s="43"/>
      <c r="F240" s="66" t="s">
        <v>626</v>
      </c>
      <c r="G240" s="53"/>
      <c r="H240" s="49"/>
      <c r="I240" s="52"/>
      <c r="J240" s="65">
        <v>335400</v>
      </c>
      <c r="K240" s="50"/>
    </row>
    <row r="241" spans="1:11" s="113" customFormat="1" ht="30">
      <c r="A241" s="103"/>
      <c r="B241" s="43"/>
      <c r="C241" s="44"/>
      <c r="D241" s="44"/>
      <c r="E241" s="43"/>
      <c r="F241" s="66" t="s">
        <v>84</v>
      </c>
      <c r="G241" s="53" t="s">
        <v>742</v>
      </c>
      <c r="H241" s="49">
        <v>32674886</v>
      </c>
      <c r="I241" s="52">
        <v>1.9526617476186452</v>
      </c>
      <c r="J241" s="65">
        <v>1873000</v>
      </c>
      <c r="K241" s="50">
        <v>29.108074011337028</v>
      </c>
    </row>
    <row r="242" spans="1:11" s="113" customFormat="1" ht="15">
      <c r="A242" s="103"/>
      <c r="B242" s="43"/>
      <c r="C242" s="44"/>
      <c r="D242" s="44"/>
      <c r="E242" s="43"/>
      <c r="F242" s="66" t="s">
        <v>626</v>
      </c>
      <c r="G242" s="55"/>
      <c r="H242" s="55"/>
      <c r="I242" s="55"/>
      <c r="J242" s="65">
        <v>700000</v>
      </c>
      <c r="K242" s="50"/>
    </row>
    <row r="243" spans="1:11" s="113" customFormat="1" ht="15">
      <c r="A243" s="103"/>
      <c r="B243" s="44" t="s">
        <v>794</v>
      </c>
      <c r="C243" s="44" t="s">
        <v>564</v>
      </c>
      <c r="D243" s="44"/>
      <c r="E243" s="107" t="s">
        <v>565</v>
      </c>
      <c r="F243" s="108"/>
      <c r="G243" s="82"/>
      <c r="H243" s="81"/>
      <c r="I243" s="81"/>
      <c r="J243" s="63">
        <f>J244+J247</f>
        <v>13470685</v>
      </c>
      <c r="K243" s="78"/>
    </row>
    <row r="244" spans="1:11" s="124" customFormat="1" ht="45">
      <c r="A244" s="123"/>
      <c r="B244" s="45" t="s">
        <v>795</v>
      </c>
      <c r="C244" s="45" t="s">
        <v>796</v>
      </c>
      <c r="D244" s="75" t="s">
        <v>523</v>
      </c>
      <c r="E244" s="76" t="s">
        <v>797</v>
      </c>
      <c r="F244" s="77"/>
      <c r="G244" s="77"/>
      <c r="H244" s="49"/>
      <c r="I244" s="52"/>
      <c r="J244" s="65">
        <v>30675</v>
      </c>
      <c r="K244" s="78"/>
    </row>
    <row r="245" spans="1:11" s="113" customFormat="1" ht="15">
      <c r="A245" s="103"/>
      <c r="B245" s="45"/>
      <c r="C245" s="45"/>
      <c r="D245" s="75"/>
      <c r="E245" s="76"/>
      <c r="F245" s="79" t="s">
        <v>608</v>
      </c>
      <c r="G245" s="77"/>
      <c r="H245" s="49"/>
      <c r="I245" s="52"/>
      <c r="J245" s="65"/>
      <c r="K245" s="50"/>
    </row>
    <row r="246" spans="1:11" s="113" customFormat="1" ht="30">
      <c r="A246" s="103"/>
      <c r="B246" s="45"/>
      <c r="C246" s="45"/>
      <c r="D246" s="75"/>
      <c r="E246" s="76"/>
      <c r="F246" s="80" t="s">
        <v>798</v>
      </c>
      <c r="G246" s="77" t="s">
        <v>572</v>
      </c>
      <c r="H246" s="49">
        <v>1426142</v>
      </c>
      <c r="I246" s="52">
        <v>100</v>
      </c>
      <c r="J246" s="65">
        <v>30675</v>
      </c>
      <c r="K246" s="50">
        <v>100</v>
      </c>
    </row>
    <row r="247" spans="1:11" s="113" customFormat="1" ht="30">
      <c r="A247" s="103"/>
      <c r="B247" s="45" t="s">
        <v>349</v>
      </c>
      <c r="C247" s="45" t="s">
        <v>606</v>
      </c>
      <c r="D247" s="75" t="s">
        <v>523</v>
      </c>
      <c r="E247" s="76" t="s">
        <v>607</v>
      </c>
      <c r="F247" s="77"/>
      <c r="G247" s="77"/>
      <c r="H247" s="49"/>
      <c r="I247" s="52"/>
      <c r="J247" s="65">
        <f>J257+J253+J249+J251+J255</f>
        <v>13440010</v>
      </c>
      <c r="K247" s="78"/>
    </row>
    <row r="248" spans="1:11" s="113" customFormat="1" ht="15">
      <c r="A248" s="103"/>
      <c r="B248" s="45"/>
      <c r="C248" s="45"/>
      <c r="D248" s="75"/>
      <c r="E248" s="76"/>
      <c r="F248" s="67" t="s">
        <v>580</v>
      </c>
      <c r="G248" s="53"/>
      <c r="H248" s="55"/>
      <c r="I248" s="55"/>
      <c r="J248" s="65"/>
      <c r="K248" s="78"/>
    </row>
    <row r="249" spans="1:11" s="113" customFormat="1" ht="45">
      <c r="A249" s="103"/>
      <c r="B249" s="45"/>
      <c r="C249" s="45"/>
      <c r="D249" s="75"/>
      <c r="E249" s="76"/>
      <c r="F249" s="114" t="s">
        <v>352</v>
      </c>
      <c r="G249" s="77" t="s">
        <v>755</v>
      </c>
      <c r="H249" s="49">
        <v>10860119</v>
      </c>
      <c r="I249" s="52">
        <v>0</v>
      </c>
      <c r="J249" s="65">
        <v>5000000</v>
      </c>
      <c r="K249" s="50">
        <v>92.172102349891389</v>
      </c>
    </row>
    <row r="250" spans="1:11" s="113" customFormat="1" ht="15">
      <c r="A250" s="103"/>
      <c r="B250" s="45"/>
      <c r="C250" s="45"/>
      <c r="D250" s="75"/>
      <c r="E250" s="76"/>
      <c r="F250" s="51" t="s">
        <v>686</v>
      </c>
      <c r="G250" s="77"/>
      <c r="H250" s="49"/>
      <c r="I250" s="52"/>
      <c r="J250" s="65"/>
      <c r="K250" s="50"/>
    </row>
    <row r="251" spans="1:11" s="113" customFormat="1" ht="20.25" customHeight="1">
      <c r="A251" s="103"/>
      <c r="B251" s="45"/>
      <c r="C251" s="45"/>
      <c r="D251" s="75"/>
      <c r="E251" s="76"/>
      <c r="F251" s="114" t="s">
        <v>183</v>
      </c>
      <c r="G251" s="77" t="s">
        <v>663</v>
      </c>
      <c r="H251" s="49">
        <v>12921754</v>
      </c>
      <c r="I251" s="52">
        <v>95.505486329487468</v>
      </c>
      <c r="J251" s="65">
        <v>50000</v>
      </c>
      <c r="K251" s="50">
        <v>95.892430702519178</v>
      </c>
    </row>
    <row r="252" spans="1:11" s="113" customFormat="1" ht="15">
      <c r="A252" s="103"/>
      <c r="B252" s="45"/>
      <c r="C252" s="45"/>
      <c r="D252" s="75"/>
      <c r="E252" s="76"/>
      <c r="F252" s="79" t="s">
        <v>184</v>
      </c>
      <c r="G252" s="77"/>
      <c r="H252" s="49"/>
      <c r="I252" s="52"/>
      <c r="J252" s="65"/>
      <c r="K252" s="50"/>
    </row>
    <row r="253" spans="1:11" s="113" customFormat="1" ht="45.75" customHeight="1">
      <c r="A253" s="103"/>
      <c r="B253" s="45"/>
      <c r="C253" s="45"/>
      <c r="D253" s="75"/>
      <c r="E253" s="76"/>
      <c r="F253" s="80" t="s">
        <v>464</v>
      </c>
      <c r="G253" s="77" t="s">
        <v>572</v>
      </c>
      <c r="H253" s="49">
        <v>12056870</v>
      </c>
      <c r="I253" s="52">
        <v>93.489106210815905</v>
      </c>
      <c r="J253" s="65">
        <v>785010</v>
      </c>
      <c r="K253" s="50">
        <v>100</v>
      </c>
    </row>
    <row r="254" spans="1:11" s="113" customFormat="1" ht="15">
      <c r="A254" s="103"/>
      <c r="B254" s="45"/>
      <c r="C254" s="45"/>
      <c r="D254" s="75"/>
      <c r="E254" s="76"/>
      <c r="F254" s="67" t="s">
        <v>207</v>
      </c>
      <c r="G254" s="77"/>
      <c r="H254" s="49"/>
      <c r="I254" s="52"/>
      <c r="J254" s="65"/>
      <c r="K254" s="50"/>
    </row>
    <row r="255" spans="1:11" s="113" customFormat="1" ht="30">
      <c r="A255" s="103"/>
      <c r="B255" s="45"/>
      <c r="C255" s="45"/>
      <c r="D255" s="75"/>
      <c r="E255" s="76"/>
      <c r="F255" s="66" t="s">
        <v>791</v>
      </c>
      <c r="G255" s="77" t="s">
        <v>576</v>
      </c>
      <c r="H255" s="49">
        <v>8616860</v>
      </c>
      <c r="I255" s="52">
        <v>84.989183995097989</v>
      </c>
      <c r="J255" s="65">
        <v>605000</v>
      </c>
      <c r="K255" s="50">
        <v>100</v>
      </c>
    </row>
    <row r="256" spans="1:11" s="113" customFormat="1" ht="15">
      <c r="A256" s="103"/>
      <c r="B256" s="45"/>
      <c r="C256" s="45"/>
      <c r="D256" s="75"/>
      <c r="E256" s="76"/>
      <c r="F256" s="79" t="s">
        <v>354</v>
      </c>
      <c r="G256" s="77"/>
      <c r="H256" s="49"/>
      <c r="I256" s="52"/>
      <c r="J256" s="65"/>
      <c r="K256" s="50"/>
    </row>
    <row r="257" spans="1:12" s="113" customFormat="1" ht="30">
      <c r="A257" s="103"/>
      <c r="B257" s="45"/>
      <c r="C257" s="45"/>
      <c r="D257" s="75"/>
      <c r="E257" s="76"/>
      <c r="F257" s="80" t="s">
        <v>350</v>
      </c>
      <c r="G257" s="77" t="s">
        <v>742</v>
      </c>
      <c r="H257" s="49">
        <v>32674886</v>
      </c>
      <c r="I257" s="52">
        <v>1.9526617476186452</v>
      </c>
      <c r="J257" s="65">
        <v>7000000</v>
      </c>
      <c r="K257" s="50">
        <v>29.108074011337028</v>
      </c>
    </row>
    <row r="258" spans="1:12" s="113" customFormat="1" ht="30">
      <c r="A258" s="103"/>
      <c r="B258" s="45" t="s">
        <v>151</v>
      </c>
      <c r="C258" s="45" t="s">
        <v>456</v>
      </c>
      <c r="D258" s="75" t="s">
        <v>523</v>
      </c>
      <c r="E258" s="76" t="s">
        <v>457</v>
      </c>
      <c r="F258" s="80"/>
      <c r="G258" s="77"/>
      <c r="H258" s="49"/>
      <c r="I258" s="52"/>
      <c r="J258" s="65">
        <f>J262+J264+J265+J266+J260</f>
        <v>635000000</v>
      </c>
      <c r="K258" s="50"/>
    </row>
    <row r="259" spans="1:12" s="113" customFormat="1" ht="15">
      <c r="A259" s="103"/>
      <c r="B259" s="45"/>
      <c r="C259" s="45"/>
      <c r="D259" s="75"/>
      <c r="E259" s="76"/>
      <c r="F259" s="116" t="s">
        <v>580</v>
      </c>
      <c r="G259" s="77"/>
      <c r="H259" s="49"/>
      <c r="I259" s="52"/>
      <c r="J259" s="65"/>
      <c r="K259" s="50"/>
    </row>
    <row r="260" spans="1:12" s="113" customFormat="1" ht="45" customHeight="1">
      <c r="A260" s="103"/>
      <c r="B260" s="45"/>
      <c r="C260" s="45"/>
      <c r="D260" s="75"/>
      <c r="E260" s="76"/>
      <c r="F260" s="64" t="s">
        <v>72</v>
      </c>
      <c r="G260" s="77" t="s">
        <v>155</v>
      </c>
      <c r="H260" s="49">
        <v>6138538330</v>
      </c>
      <c r="I260" s="52">
        <v>5.2543742770764776</v>
      </c>
      <c r="J260" s="65">
        <v>400000000</v>
      </c>
      <c r="K260" s="50">
        <v>11.772212539071985</v>
      </c>
    </row>
    <row r="261" spans="1:12" s="113" customFormat="1" ht="15">
      <c r="A261" s="103"/>
      <c r="B261" s="45"/>
      <c r="C261" s="45"/>
      <c r="D261" s="75"/>
      <c r="E261" s="76"/>
      <c r="F261" s="116" t="s">
        <v>578</v>
      </c>
      <c r="G261" s="77"/>
      <c r="H261" s="49"/>
      <c r="I261" s="52"/>
      <c r="J261" s="65"/>
      <c r="K261" s="50"/>
    </row>
    <row r="262" spans="1:12" s="113" customFormat="1" ht="30">
      <c r="A262" s="103"/>
      <c r="B262" s="45"/>
      <c r="C262" s="45"/>
      <c r="D262" s="75"/>
      <c r="E262" s="76"/>
      <c r="F262" s="66" t="s">
        <v>152</v>
      </c>
      <c r="G262" s="77">
        <v>2021</v>
      </c>
      <c r="H262" s="49">
        <v>346587299</v>
      </c>
      <c r="I262" s="52">
        <v>0</v>
      </c>
      <c r="J262" s="65">
        <v>195000000</v>
      </c>
      <c r="K262" s="50">
        <v>85.797316825507792</v>
      </c>
    </row>
    <row r="263" spans="1:12" s="113" customFormat="1" ht="15">
      <c r="A263" s="103"/>
      <c r="B263" s="45"/>
      <c r="C263" s="45"/>
      <c r="D263" s="75"/>
      <c r="E263" s="76"/>
      <c r="F263" s="116" t="s">
        <v>585</v>
      </c>
      <c r="G263" s="77"/>
      <c r="H263" s="49"/>
      <c r="I263" s="52"/>
      <c r="J263" s="65"/>
      <c r="K263" s="50"/>
    </row>
    <row r="264" spans="1:12" s="113" customFormat="1" ht="45">
      <c r="A264" s="103"/>
      <c r="B264" s="45"/>
      <c r="C264" s="45"/>
      <c r="D264" s="75"/>
      <c r="E264" s="76"/>
      <c r="F264" s="66" t="s">
        <v>493</v>
      </c>
      <c r="G264" s="77">
        <v>2021</v>
      </c>
      <c r="H264" s="49">
        <v>17864623</v>
      </c>
      <c r="I264" s="52">
        <v>0</v>
      </c>
      <c r="J264" s="65">
        <v>9031000</v>
      </c>
      <c r="K264" s="50">
        <v>50.55242419613333</v>
      </c>
    </row>
    <row r="265" spans="1:12" s="113" customFormat="1" ht="45">
      <c r="A265" s="103"/>
      <c r="B265" s="45"/>
      <c r="C265" s="45"/>
      <c r="D265" s="75"/>
      <c r="E265" s="76"/>
      <c r="F265" s="66" t="s">
        <v>258</v>
      </c>
      <c r="G265" s="77">
        <v>2021</v>
      </c>
      <c r="H265" s="49">
        <v>14754184</v>
      </c>
      <c r="I265" s="52">
        <v>0</v>
      </c>
      <c r="J265" s="65">
        <v>14754000</v>
      </c>
      <c r="K265" s="50">
        <v>100</v>
      </c>
    </row>
    <row r="266" spans="1:12" s="113" customFormat="1" ht="45">
      <c r="A266" s="103"/>
      <c r="B266" s="45"/>
      <c r="C266" s="45"/>
      <c r="D266" s="75"/>
      <c r="E266" s="76"/>
      <c r="F266" s="66" t="s">
        <v>494</v>
      </c>
      <c r="G266" s="77">
        <v>2021</v>
      </c>
      <c r="H266" s="49">
        <v>16215000</v>
      </c>
      <c r="I266" s="52">
        <v>0</v>
      </c>
      <c r="J266" s="65">
        <v>16215000</v>
      </c>
      <c r="K266" s="50">
        <v>100</v>
      </c>
    </row>
    <row r="267" spans="1:12" s="113" customFormat="1" ht="46.15" customHeight="1">
      <c r="A267" s="103"/>
      <c r="B267" s="44" t="s">
        <v>569</v>
      </c>
      <c r="C267" s="44" t="s">
        <v>570</v>
      </c>
      <c r="D267" s="44"/>
      <c r="E267" s="62" t="s">
        <v>571</v>
      </c>
      <c r="F267" s="54"/>
      <c r="G267" s="55"/>
      <c r="H267" s="55"/>
      <c r="I267" s="55"/>
      <c r="J267" s="63">
        <f>J268+J510</f>
        <v>221780639</v>
      </c>
      <c r="K267" s="47"/>
    </row>
    <row r="268" spans="1:12" s="126" customFormat="1" ht="45">
      <c r="A268" s="125"/>
      <c r="B268" s="45" t="s">
        <v>511</v>
      </c>
      <c r="C268" s="45" t="s">
        <v>513</v>
      </c>
      <c r="D268" s="45" t="s">
        <v>522</v>
      </c>
      <c r="E268" s="46" t="s">
        <v>512</v>
      </c>
      <c r="F268" s="175"/>
      <c r="G268" s="81"/>
      <c r="H268" s="81"/>
      <c r="I268" s="81"/>
      <c r="J268" s="65">
        <f>J269+J271+J273+J275+J277+J279+J281+J283+J285+J287+J293+J344+J346+J352+J366+J368+J370+J372+J374+J376+J427+J429+J435+J437+J439+J441+J463+J465+J383+J393+J407+J443+J444+J467+J468+J472+J473+J487++J354+J348+J409+J414+J385+J446+J450+J474+J501+J502+J503+J504+J500+J476+J294+J355+J416+J452+J454+J456++J489+J469+J424+J448+J364+J381+J387+J389+J391+J395+J397+J399+J410+J412+J418+J420+J422+J431+J433+J478+J480+J482+J484+J492+J494+J495+J496+J497+J506+J508++J289+J291+J295+J297+J299+J301+J303+J305+J307+J309+J311+J313+J315+J317+J319+J321+J323+J325+J327+J329+J331+J333+J335+J337+J339+J341+J357+J359+J361+J405+J461+J350+J378+J401+J403+J458</f>
        <v>210980739</v>
      </c>
      <c r="K268" s="78"/>
    </row>
    <row r="269" spans="1:12" s="128" customFormat="1" ht="45">
      <c r="A269" s="125"/>
      <c r="B269" s="45"/>
      <c r="C269" s="45"/>
      <c r="D269" s="45"/>
      <c r="E269" s="46"/>
      <c r="F269" s="66" t="s">
        <v>609</v>
      </c>
      <c r="G269" s="53">
        <v>2021</v>
      </c>
      <c r="H269" s="49">
        <v>461287900</v>
      </c>
      <c r="I269" s="52">
        <v>0.2164288289374163</v>
      </c>
      <c r="J269" s="65">
        <v>290000</v>
      </c>
      <c r="K269" s="50">
        <v>0.27929629196863826</v>
      </c>
      <c r="L269" s="127"/>
    </row>
    <row r="270" spans="1:12" s="128" customFormat="1" ht="15">
      <c r="A270" s="125"/>
      <c r="B270" s="45"/>
      <c r="C270" s="45"/>
      <c r="D270" s="45"/>
      <c r="E270" s="46"/>
      <c r="F270" s="66" t="s">
        <v>442</v>
      </c>
      <c r="G270" s="82"/>
      <c r="H270" s="49"/>
      <c r="I270" s="81"/>
      <c r="J270" s="65">
        <v>198998</v>
      </c>
      <c r="K270" s="78"/>
    </row>
    <row r="271" spans="1:12" s="128" customFormat="1" ht="45">
      <c r="A271" s="125"/>
      <c r="B271" s="45"/>
      <c r="C271" s="45"/>
      <c r="D271" s="45"/>
      <c r="E271" s="46"/>
      <c r="F271" s="66" t="s">
        <v>610</v>
      </c>
      <c r="G271" s="53">
        <v>2021</v>
      </c>
      <c r="H271" s="49">
        <v>315000000</v>
      </c>
      <c r="I271" s="52">
        <v>0.31660634920634922</v>
      </c>
      <c r="J271" s="65">
        <v>59648</v>
      </c>
      <c r="K271" s="50">
        <v>0.33554222222222224</v>
      </c>
      <c r="L271" s="127"/>
    </row>
    <row r="272" spans="1:12" s="128" customFormat="1" ht="15">
      <c r="A272" s="125"/>
      <c r="B272" s="45"/>
      <c r="C272" s="45"/>
      <c r="D272" s="45"/>
      <c r="E272" s="46"/>
      <c r="F272" s="66" t="s">
        <v>442</v>
      </c>
      <c r="G272" s="82"/>
      <c r="H272" s="49"/>
      <c r="I272" s="52"/>
      <c r="J272" s="65">
        <v>49648</v>
      </c>
      <c r="K272" s="78"/>
    </row>
    <row r="273" spans="1:11" s="128" customFormat="1" ht="45">
      <c r="A273" s="125"/>
      <c r="B273" s="45"/>
      <c r="C273" s="45"/>
      <c r="D273" s="45"/>
      <c r="E273" s="46"/>
      <c r="F273" s="66" t="s">
        <v>611</v>
      </c>
      <c r="G273" s="53">
        <v>2021</v>
      </c>
      <c r="H273" s="49">
        <v>235000000</v>
      </c>
      <c r="I273" s="52">
        <v>0.42386382978723408</v>
      </c>
      <c r="J273" s="65">
        <v>59907</v>
      </c>
      <c r="K273" s="50">
        <v>0.44935617021276597</v>
      </c>
    </row>
    <row r="274" spans="1:11" s="128" customFormat="1" ht="15">
      <c r="A274" s="125"/>
      <c r="B274" s="45"/>
      <c r="C274" s="45"/>
      <c r="D274" s="45"/>
      <c r="E274" s="46"/>
      <c r="F274" s="66" t="s">
        <v>442</v>
      </c>
      <c r="G274" s="82"/>
      <c r="H274" s="49"/>
      <c r="I274" s="81"/>
      <c r="J274" s="65">
        <v>50000</v>
      </c>
      <c r="K274" s="78"/>
    </row>
    <row r="275" spans="1:11" s="128" customFormat="1" ht="45">
      <c r="A275" s="125"/>
      <c r="B275" s="45"/>
      <c r="C275" s="45"/>
      <c r="D275" s="45"/>
      <c r="E275" s="46"/>
      <c r="F275" s="66" t="s">
        <v>612</v>
      </c>
      <c r="G275" s="53">
        <v>2021</v>
      </c>
      <c r="H275" s="49">
        <v>238026700</v>
      </c>
      <c r="I275" s="52">
        <v>0.62990412420119257</v>
      </c>
      <c r="J275" s="65">
        <v>220000</v>
      </c>
      <c r="K275" s="50">
        <v>0.72233073012397342</v>
      </c>
    </row>
    <row r="276" spans="1:11" s="128" customFormat="1" ht="15">
      <c r="A276" s="125"/>
      <c r="B276" s="45"/>
      <c r="C276" s="45"/>
      <c r="D276" s="45"/>
      <c r="E276" s="46"/>
      <c r="F276" s="66" t="s">
        <v>442</v>
      </c>
      <c r="G276" s="82"/>
      <c r="H276" s="49"/>
      <c r="I276" s="81"/>
      <c r="J276" s="65">
        <v>96000</v>
      </c>
      <c r="K276" s="78"/>
    </row>
    <row r="277" spans="1:11" s="128" customFormat="1" ht="45">
      <c r="A277" s="125"/>
      <c r="B277" s="45"/>
      <c r="C277" s="45"/>
      <c r="D277" s="45"/>
      <c r="E277" s="46"/>
      <c r="F277" s="66" t="s">
        <v>613</v>
      </c>
      <c r="G277" s="53">
        <v>2021</v>
      </c>
      <c r="H277" s="49">
        <v>130000000</v>
      </c>
      <c r="I277" s="52">
        <v>0.76899230769230764</v>
      </c>
      <c r="J277" s="65">
        <v>59968</v>
      </c>
      <c r="K277" s="50">
        <v>0.81512153846153845</v>
      </c>
    </row>
    <row r="278" spans="1:11" s="128" customFormat="1" ht="15">
      <c r="A278" s="125"/>
      <c r="B278" s="45"/>
      <c r="C278" s="45"/>
      <c r="D278" s="45"/>
      <c r="E278" s="46"/>
      <c r="F278" s="66" t="s">
        <v>442</v>
      </c>
      <c r="G278" s="82"/>
      <c r="H278" s="49"/>
      <c r="I278" s="81"/>
      <c r="J278" s="65">
        <v>49968</v>
      </c>
      <c r="K278" s="78"/>
    </row>
    <row r="279" spans="1:11" s="128" customFormat="1" ht="45">
      <c r="A279" s="125"/>
      <c r="B279" s="45"/>
      <c r="C279" s="45"/>
      <c r="D279" s="45"/>
      <c r="E279" s="46"/>
      <c r="F279" s="66" t="s">
        <v>614</v>
      </c>
      <c r="G279" s="53">
        <v>2021</v>
      </c>
      <c r="H279" s="49">
        <v>1320000000</v>
      </c>
      <c r="I279" s="52">
        <v>0</v>
      </c>
      <c r="J279" s="65">
        <v>1500000</v>
      </c>
      <c r="K279" s="50">
        <v>0.11363636363636363</v>
      </c>
    </row>
    <row r="280" spans="1:11" s="128" customFormat="1" ht="15">
      <c r="A280" s="125"/>
      <c r="B280" s="45"/>
      <c r="C280" s="45"/>
      <c r="D280" s="45"/>
      <c r="E280" s="46"/>
      <c r="F280" s="66" t="s">
        <v>442</v>
      </c>
      <c r="G280" s="82"/>
      <c r="H280" s="49"/>
      <c r="I280" s="52"/>
      <c r="J280" s="65">
        <v>1500000</v>
      </c>
      <c r="K280" s="78"/>
    </row>
    <row r="281" spans="1:11" s="128" customFormat="1" ht="45">
      <c r="A281" s="125"/>
      <c r="B281" s="45"/>
      <c r="C281" s="45"/>
      <c r="D281" s="45"/>
      <c r="E281" s="46"/>
      <c r="F281" s="66" t="s">
        <v>615</v>
      </c>
      <c r="G281" s="53">
        <v>2021</v>
      </c>
      <c r="H281" s="49">
        <v>1250000000</v>
      </c>
      <c r="I281" s="52">
        <v>0</v>
      </c>
      <c r="J281" s="65">
        <v>2000000</v>
      </c>
      <c r="K281" s="50">
        <v>0.16</v>
      </c>
    </row>
    <row r="282" spans="1:11" s="128" customFormat="1" ht="15">
      <c r="A282" s="125"/>
      <c r="B282" s="45"/>
      <c r="C282" s="45"/>
      <c r="D282" s="45"/>
      <c r="E282" s="46"/>
      <c r="F282" s="66" t="s">
        <v>442</v>
      </c>
      <c r="G282" s="82"/>
      <c r="H282" s="49"/>
      <c r="I282" s="81"/>
      <c r="J282" s="65">
        <v>2000000</v>
      </c>
      <c r="K282" s="78"/>
    </row>
    <row r="283" spans="1:11" s="128" customFormat="1" ht="45">
      <c r="A283" s="125"/>
      <c r="B283" s="45"/>
      <c r="C283" s="45"/>
      <c r="D283" s="45"/>
      <c r="E283" s="46"/>
      <c r="F283" s="66" t="s">
        <v>616</v>
      </c>
      <c r="G283" s="53">
        <v>2021</v>
      </c>
      <c r="H283" s="49">
        <v>1980000000</v>
      </c>
      <c r="I283" s="52">
        <v>0</v>
      </c>
      <c r="J283" s="65">
        <v>2000000</v>
      </c>
      <c r="K283" s="50">
        <v>0.10101010101010101</v>
      </c>
    </row>
    <row r="284" spans="1:11" s="128" customFormat="1" ht="15">
      <c r="A284" s="125"/>
      <c r="B284" s="45"/>
      <c r="C284" s="45"/>
      <c r="D284" s="45"/>
      <c r="E284" s="46"/>
      <c r="F284" s="66" t="s">
        <v>442</v>
      </c>
      <c r="G284" s="82"/>
      <c r="H284" s="49"/>
      <c r="I284" s="81"/>
      <c r="J284" s="65">
        <v>2000000</v>
      </c>
      <c r="K284" s="78"/>
    </row>
    <row r="285" spans="1:11" s="128" customFormat="1" ht="45">
      <c r="A285" s="125"/>
      <c r="B285" s="45"/>
      <c r="C285" s="45"/>
      <c r="D285" s="45"/>
      <c r="E285" s="46"/>
      <c r="F285" s="66" t="s">
        <v>617</v>
      </c>
      <c r="G285" s="53">
        <v>2021</v>
      </c>
      <c r="H285" s="49">
        <v>1560000000</v>
      </c>
      <c r="I285" s="52">
        <v>0</v>
      </c>
      <c r="J285" s="65">
        <v>2000000</v>
      </c>
      <c r="K285" s="50">
        <v>0.12820512820512819</v>
      </c>
    </row>
    <row r="286" spans="1:11" s="128" customFormat="1" ht="15">
      <c r="A286" s="125"/>
      <c r="B286" s="45"/>
      <c r="C286" s="45"/>
      <c r="D286" s="45"/>
      <c r="E286" s="46"/>
      <c r="F286" s="66" t="s">
        <v>442</v>
      </c>
      <c r="G286" s="82"/>
      <c r="H286" s="49"/>
      <c r="I286" s="81"/>
      <c r="J286" s="65">
        <v>2000000</v>
      </c>
      <c r="K286" s="78"/>
    </row>
    <row r="287" spans="1:11" s="128" customFormat="1" ht="60">
      <c r="A287" s="125"/>
      <c r="B287" s="45"/>
      <c r="C287" s="45"/>
      <c r="D287" s="45"/>
      <c r="E287" s="46"/>
      <c r="F287" s="66" t="s">
        <v>618</v>
      </c>
      <c r="G287" s="53">
        <v>2021</v>
      </c>
      <c r="H287" s="49">
        <v>1280000000</v>
      </c>
      <c r="I287" s="52">
        <v>0</v>
      </c>
      <c r="J287" s="65">
        <v>2000000</v>
      </c>
      <c r="K287" s="50">
        <v>0.15625</v>
      </c>
    </row>
    <row r="288" spans="1:11" s="128" customFormat="1" ht="15">
      <c r="A288" s="125"/>
      <c r="B288" s="45"/>
      <c r="C288" s="45"/>
      <c r="D288" s="45"/>
      <c r="E288" s="46"/>
      <c r="F288" s="66" t="s">
        <v>442</v>
      </c>
      <c r="G288" s="82"/>
      <c r="H288" s="49"/>
      <c r="I288" s="81"/>
      <c r="J288" s="65">
        <v>2000000</v>
      </c>
      <c r="K288" s="78"/>
    </row>
    <row r="289" spans="1:11" s="128" customFormat="1" ht="60">
      <c r="A289" s="125"/>
      <c r="B289" s="45"/>
      <c r="C289" s="45"/>
      <c r="D289" s="45"/>
      <c r="E289" s="46"/>
      <c r="F289" s="66" t="s">
        <v>260</v>
      </c>
      <c r="G289" s="53" t="s">
        <v>742</v>
      </c>
      <c r="H289" s="49">
        <v>190000000</v>
      </c>
      <c r="I289" s="52">
        <v>0</v>
      </c>
      <c r="J289" s="65">
        <v>10000</v>
      </c>
      <c r="K289" s="50">
        <v>5.263157894736842E-3</v>
      </c>
    </row>
    <row r="290" spans="1:11" s="128" customFormat="1" ht="15">
      <c r="A290" s="125"/>
      <c r="B290" s="45"/>
      <c r="C290" s="45"/>
      <c r="D290" s="45"/>
      <c r="E290" s="46"/>
      <c r="F290" s="66" t="s">
        <v>442</v>
      </c>
      <c r="G290" s="82"/>
      <c r="H290" s="49"/>
      <c r="I290" s="81"/>
      <c r="J290" s="65">
        <v>10000</v>
      </c>
      <c r="K290" s="78"/>
    </row>
    <row r="291" spans="1:11" s="128" customFormat="1" ht="45.75" customHeight="1">
      <c r="A291" s="125"/>
      <c r="B291" s="45"/>
      <c r="C291" s="45"/>
      <c r="D291" s="45"/>
      <c r="E291" s="46"/>
      <c r="F291" s="66" t="s">
        <v>261</v>
      </c>
      <c r="G291" s="53" t="s">
        <v>742</v>
      </c>
      <c r="H291" s="49">
        <v>185000000</v>
      </c>
      <c r="I291" s="52">
        <v>0</v>
      </c>
      <c r="J291" s="65">
        <v>10000</v>
      </c>
      <c r="K291" s="50">
        <v>5.4054054054054057E-3</v>
      </c>
    </row>
    <row r="292" spans="1:11" s="128" customFormat="1" ht="15">
      <c r="A292" s="125"/>
      <c r="B292" s="45"/>
      <c r="C292" s="45"/>
      <c r="D292" s="45"/>
      <c r="E292" s="46"/>
      <c r="F292" s="66" t="s">
        <v>442</v>
      </c>
      <c r="G292" s="82"/>
      <c r="H292" s="49"/>
      <c r="I292" s="81"/>
      <c r="J292" s="65">
        <v>10000</v>
      </c>
      <c r="K292" s="78"/>
    </row>
    <row r="293" spans="1:11" s="128" customFormat="1" ht="47.25" customHeight="1">
      <c r="A293" s="125"/>
      <c r="B293" s="45"/>
      <c r="C293" s="45"/>
      <c r="D293" s="45"/>
      <c r="E293" s="46"/>
      <c r="F293" s="66" t="s">
        <v>619</v>
      </c>
      <c r="G293" s="53">
        <v>2021</v>
      </c>
      <c r="H293" s="49">
        <v>928691800</v>
      </c>
      <c r="I293" s="52">
        <v>0.20736631894456267</v>
      </c>
      <c r="J293" s="65">
        <v>4475280</v>
      </c>
      <c r="K293" s="50">
        <v>0.68925708184351364</v>
      </c>
    </row>
    <row r="294" spans="1:11" s="128" customFormat="1" ht="60">
      <c r="A294" s="125"/>
      <c r="B294" s="45"/>
      <c r="C294" s="45"/>
      <c r="D294" s="45"/>
      <c r="E294" s="46"/>
      <c r="F294" s="66" t="s">
        <v>502</v>
      </c>
      <c r="G294" s="53" t="s">
        <v>742</v>
      </c>
      <c r="H294" s="49">
        <v>20000000</v>
      </c>
      <c r="I294" s="52">
        <v>0</v>
      </c>
      <c r="J294" s="65">
        <v>1445197</v>
      </c>
      <c r="K294" s="50">
        <v>7.2259849999999997</v>
      </c>
    </row>
    <row r="295" spans="1:11" s="128" customFormat="1" ht="49.5" customHeight="1">
      <c r="A295" s="125"/>
      <c r="B295" s="45"/>
      <c r="C295" s="45"/>
      <c r="D295" s="45"/>
      <c r="E295" s="46"/>
      <c r="F295" s="66" t="s">
        <v>262</v>
      </c>
      <c r="G295" s="53" t="s">
        <v>742</v>
      </c>
      <c r="H295" s="49">
        <v>210000000</v>
      </c>
      <c r="I295" s="52">
        <v>0</v>
      </c>
      <c r="J295" s="65">
        <v>10000</v>
      </c>
      <c r="K295" s="50">
        <v>4.7619047619047623E-3</v>
      </c>
    </row>
    <row r="296" spans="1:11" s="128" customFormat="1" ht="15">
      <c r="A296" s="125"/>
      <c r="B296" s="45"/>
      <c r="C296" s="45"/>
      <c r="D296" s="45"/>
      <c r="E296" s="46"/>
      <c r="F296" s="66" t="s">
        <v>442</v>
      </c>
      <c r="G296" s="53"/>
      <c r="H296" s="49"/>
      <c r="I296" s="52"/>
      <c r="J296" s="65">
        <v>10000</v>
      </c>
      <c r="K296" s="50"/>
    </row>
    <row r="297" spans="1:11" s="128" customFormat="1" ht="45" customHeight="1">
      <c r="A297" s="125"/>
      <c r="B297" s="45"/>
      <c r="C297" s="45"/>
      <c r="D297" s="45"/>
      <c r="E297" s="46"/>
      <c r="F297" s="66" t="s">
        <v>263</v>
      </c>
      <c r="G297" s="53" t="s">
        <v>742</v>
      </c>
      <c r="H297" s="49">
        <v>210000000</v>
      </c>
      <c r="I297" s="52">
        <v>0</v>
      </c>
      <c r="J297" s="65">
        <v>10000</v>
      </c>
      <c r="K297" s="50">
        <v>4.7619047619047623E-3</v>
      </c>
    </row>
    <row r="298" spans="1:11" s="128" customFormat="1" ht="15">
      <c r="A298" s="125"/>
      <c r="B298" s="45"/>
      <c r="C298" s="45"/>
      <c r="D298" s="45"/>
      <c r="E298" s="46"/>
      <c r="F298" s="66" t="s">
        <v>442</v>
      </c>
      <c r="G298" s="53"/>
      <c r="H298" s="49"/>
      <c r="I298" s="52"/>
      <c r="J298" s="65">
        <v>10000</v>
      </c>
      <c r="K298" s="50"/>
    </row>
    <row r="299" spans="1:11" s="128" customFormat="1" ht="47.25" customHeight="1">
      <c r="A299" s="125"/>
      <c r="B299" s="45"/>
      <c r="C299" s="45"/>
      <c r="D299" s="45"/>
      <c r="E299" s="46"/>
      <c r="F299" s="66" t="s">
        <v>264</v>
      </c>
      <c r="G299" s="53" t="s">
        <v>742</v>
      </c>
      <c r="H299" s="49">
        <v>210000000</v>
      </c>
      <c r="I299" s="52">
        <v>0</v>
      </c>
      <c r="J299" s="65">
        <v>10000</v>
      </c>
      <c r="K299" s="50">
        <v>4.7619047619047623E-3</v>
      </c>
    </row>
    <row r="300" spans="1:11" s="128" customFormat="1" ht="15">
      <c r="A300" s="125"/>
      <c r="B300" s="45"/>
      <c r="C300" s="45"/>
      <c r="D300" s="45"/>
      <c r="E300" s="46"/>
      <c r="F300" s="66" t="s">
        <v>442</v>
      </c>
      <c r="G300" s="53"/>
      <c r="H300" s="49"/>
      <c r="I300" s="52"/>
      <c r="J300" s="65">
        <v>10000</v>
      </c>
      <c r="K300" s="50"/>
    </row>
    <row r="301" spans="1:11" s="128" customFormat="1" ht="48" customHeight="1">
      <c r="A301" s="125"/>
      <c r="B301" s="45"/>
      <c r="C301" s="45"/>
      <c r="D301" s="45"/>
      <c r="E301" s="46"/>
      <c r="F301" s="66" t="s">
        <v>265</v>
      </c>
      <c r="G301" s="53" t="s">
        <v>742</v>
      </c>
      <c r="H301" s="49">
        <v>210000000</v>
      </c>
      <c r="I301" s="52">
        <v>0</v>
      </c>
      <c r="J301" s="65">
        <v>10000</v>
      </c>
      <c r="K301" s="50">
        <v>4.7619047619047623E-3</v>
      </c>
    </row>
    <row r="302" spans="1:11" s="128" customFormat="1" ht="15">
      <c r="A302" s="125"/>
      <c r="B302" s="45"/>
      <c r="C302" s="45"/>
      <c r="D302" s="45"/>
      <c r="E302" s="46"/>
      <c r="F302" s="66" t="s">
        <v>442</v>
      </c>
      <c r="G302" s="53"/>
      <c r="H302" s="49"/>
      <c r="I302" s="52"/>
      <c r="J302" s="65">
        <v>10000</v>
      </c>
      <c r="K302" s="50"/>
    </row>
    <row r="303" spans="1:11" s="128" customFormat="1" ht="43.5" customHeight="1">
      <c r="A303" s="125"/>
      <c r="B303" s="45"/>
      <c r="C303" s="45"/>
      <c r="D303" s="45"/>
      <c r="E303" s="46"/>
      <c r="F303" s="66" t="s">
        <v>266</v>
      </c>
      <c r="G303" s="53" t="s">
        <v>742</v>
      </c>
      <c r="H303" s="49">
        <v>210000000</v>
      </c>
      <c r="I303" s="52">
        <v>0</v>
      </c>
      <c r="J303" s="65">
        <v>10000</v>
      </c>
      <c r="K303" s="50">
        <v>4.7619047619047623E-3</v>
      </c>
    </row>
    <row r="304" spans="1:11" s="128" customFormat="1" ht="15">
      <c r="A304" s="125"/>
      <c r="B304" s="45"/>
      <c r="C304" s="45"/>
      <c r="D304" s="45"/>
      <c r="E304" s="46"/>
      <c r="F304" s="66" t="s">
        <v>442</v>
      </c>
      <c r="G304" s="53"/>
      <c r="H304" s="49"/>
      <c r="I304" s="52"/>
      <c r="J304" s="65">
        <v>10000</v>
      </c>
      <c r="K304" s="50"/>
    </row>
    <row r="305" spans="1:11" s="128" customFormat="1" ht="47.25" customHeight="1">
      <c r="A305" s="125"/>
      <c r="B305" s="45"/>
      <c r="C305" s="45"/>
      <c r="D305" s="45"/>
      <c r="E305" s="46"/>
      <c r="F305" s="66" t="s">
        <v>267</v>
      </c>
      <c r="G305" s="53" t="s">
        <v>742</v>
      </c>
      <c r="H305" s="49">
        <v>210000000</v>
      </c>
      <c r="I305" s="52">
        <v>0</v>
      </c>
      <c r="J305" s="65">
        <v>10000</v>
      </c>
      <c r="K305" s="50">
        <v>4.7619047619047623E-3</v>
      </c>
    </row>
    <row r="306" spans="1:11" s="128" customFormat="1" ht="15">
      <c r="A306" s="125"/>
      <c r="B306" s="45"/>
      <c r="C306" s="45"/>
      <c r="D306" s="45"/>
      <c r="E306" s="46"/>
      <c r="F306" s="66" t="s">
        <v>442</v>
      </c>
      <c r="G306" s="53"/>
      <c r="H306" s="49"/>
      <c r="I306" s="52"/>
      <c r="J306" s="65">
        <v>10000</v>
      </c>
      <c r="K306" s="50"/>
    </row>
    <row r="307" spans="1:11" s="128" customFormat="1" ht="46.5" customHeight="1">
      <c r="A307" s="125"/>
      <c r="B307" s="45"/>
      <c r="C307" s="45"/>
      <c r="D307" s="45"/>
      <c r="E307" s="46"/>
      <c r="F307" s="66" t="s">
        <v>268</v>
      </c>
      <c r="G307" s="53" t="s">
        <v>742</v>
      </c>
      <c r="H307" s="49">
        <v>210000000</v>
      </c>
      <c r="I307" s="52">
        <v>0</v>
      </c>
      <c r="J307" s="65">
        <v>10000</v>
      </c>
      <c r="K307" s="50">
        <v>4.7619047619047623E-3</v>
      </c>
    </row>
    <row r="308" spans="1:11" s="128" customFormat="1" ht="15">
      <c r="A308" s="125"/>
      <c r="B308" s="45"/>
      <c r="C308" s="45"/>
      <c r="D308" s="45"/>
      <c r="E308" s="46"/>
      <c r="F308" s="66" t="s">
        <v>442</v>
      </c>
      <c r="G308" s="53"/>
      <c r="H308" s="49"/>
      <c r="I308" s="52"/>
      <c r="J308" s="65">
        <v>10000</v>
      </c>
      <c r="K308" s="50"/>
    </row>
    <row r="309" spans="1:11" s="128" customFormat="1" ht="46.5" customHeight="1">
      <c r="A309" s="125"/>
      <c r="B309" s="45"/>
      <c r="C309" s="45"/>
      <c r="D309" s="45"/>
      <c r="E309" s="46"/>
      <c r="F309" s="66" t="s">
        <v>269</v>
      </c>
      <c r="G309" s="53" t="s">
        <v>742</v>
      </c>
      <c r="H309" s="49">
        <v>210000000</v>
      </c>
      <c r="I309" s="52">
        <v>0</v>
      </c>
      <c r="J309" s="65">
        <v>10000</v>
      </c>
      <c r="K309" s="50">
        <v>4.7619047619047623E-3</v>
      </c>
    </row>
    <row r="310" spans="1:11" s="128" customFormat="1" ht="15">
      <c r="A310" s="125"/>
      <c r="B310" s="45"/>
      <c r="C310" s="45"/>
      <c r="D310" s="45"/>
      <c r="E310" s="46"/>
      <c r="F310" s="66" t="s">
        <v>442</v>
      </c>
      <c r="G310" s="53"/>
      <c r="H310" s="49"/>
      <c r="I310" s="52"/>
      <c r="J310" s="65">
        <v>10000</v>
      </c>
      <c r="K310" s="50"/>
    </row>
    <row r="311" spans="1:11" s="128" customFormat="1" ht="46.5" customHeight="1">
      <c r="A311" s="125"/>
      <c r="B311" s="45"/>
      <c r="C311" s="45"/>
      <c r="D311" s="45"/>
      <c r="E311" s="46"/>
      <c r="F311" s="66" t="s">
        <v>270</v>
      </c>
      <c r="G311" s="53" t="s">
        <v>742</v>
      </c>
      <c r="H311" s="49">
        <v>210000000</v>
      </c>
      <c r="I311" s="52">
        <v>0</v>
      </c>
      <c r="J311" s="65">
        <v>10000</v>
      </c>
      <c r="K311" s="50">
        <v>4.7619047619047623E-3</v>
      </c>
    </row>
    <row r="312" spans="1:11" s="128" customFormat="1" ht="15">
      <c r="A312" s="125"/>
      <c r="B312" s="45"/>
      <c r="C312" s="45"/>
      <c r="D312" s="45"/>
      <c r="E312" s="46"/>
      <c r="F312" s="66" t="s">
        <v>442</v>
      </c>
      <c r="G312" s="53"/>
      <c r="H312" s="49"/>
      <c r="I312" s="52"/>
      <c r="J312" s="65">
        <v>10000</v>
      </c>
      <c r="K312" s="50"/>
    </row>
    <row r="313" spans="1:11" s="128" customFormat="1" ht="46.5" customHeight="1">
      <c r="A313" s="125"/>
      <c r="B313" s="45"/>
      <c r="C313" s="45"/>
      <c r="D313" s="45"/>
      <c r="E313" s="46"/>
      <c r="F313" s="66" t="s">
        <v>271</v>
      </c>
      <c r="G313" s="53" t="s">
        <v>742</v>
      </c>
      <c r="H313" s="49">
        <v>210000000</v>
      </c>
      <c r="I313" s="52">
        <v>0</v>
      </c>
      <c r="J313" s="65">
        <v>10000</v>
      </c>
      <c r="K313" s="50">
        <v>4.7619047619047623E-3</v>
      </c>
    </row>
    <row r="314" spans="1:11" s="128" customFormat="1" ht="15">
      <c r="A314" s="125"/>
      <c r="B314" s="45"/>
      <c r="C314" s="45"/>
      <c r="D314" s="45"/>
      <c r="E314" s="46"/>
      <c r="F314" s="66" t="s">
        <v>442</v>
      </c>
      <c r="G314" s="53"/>
      <c r="H314" s="49"/>
      <c r="I314" s="52"/>
      <c r="J314" s="65">
        <v>10000</v>
      </c>
      <c r="K314" s="50"/>
    </row>
    <row r="315" spans="1:11" s="128" customFormat="1" ht="47.25" customHeight="1">
      <c r="A315" s="125"/>
      <c r="B315" s="45"/>
      <c r="C315" s="45"/>
      <c r="D315" s="45"/>
      <c r="E315" s="46"/>
      <c r="F315" s="66" t="s">
        <v>272</v>
      </c>
      <c r="G315" s="53" t="s">
        <v>742</v>
      </c>
      <c r="H315" s="49">
        <v>210000000</v>
      </c>
      <c r="I315" s="52">
        <v>0</v>
      </c>
      <c r="J315" s="65">
        <v>10000</v>
      </c>
      <c r="K315" s="50">
        <v>4.7619047619047623E-3</v>
      </c>
    </row>
    <row r="316" spans="1:11" s="128" customFormat="1" ht="15">
      <c r="A316" s="125"/>
      <c r="B316" s="45"/>
      <c r="C316" s="45"/>
      <c r="D316" s="45"/>
      <c r="E316" s="46"/>
      <c r="F316" s="66" t="s">
        <v>442</v>
      </c>
      <c r="G316" s="53"/>
      <c r="H316" s="49"/>
      <c r="I316" s="52"/>
      <c r="J316" s="65">
        <v>10000</v>
      </c>
      <c r="K316" s="50"/>
    </row>
    <row r="317" spans="1:11" s="128" customFormat="1" ht="44.25" customHeight="1">
      <c r="A317" s="125"/>
      <c r="B317" s="45"/>
      <c r="C317" s="45"/>
      <c r="D317" s="45"/>
      <c r="E317" s="46"/>
      <c r="F317" s="66" t="s">
        <v>273</v>
      </c>
      <c r="G317" s="53" t="s">
        <v>742</v>
      </c>
      <c r="H317" s="49">
        <v>210000000</v>
      </c>
      <c r="I317" s="52">
        <v>0</v>
      </c>
      <c r="J317" s="65">
        <v>10000</v>
      </c>
      <c r="K317" s="50">
        <v>4.7619047619047623E-3</v>
      </c>
    </row>
    <row r="318" spans="1:11" s="128" customFormat="1" ht="15">
      <c r="A318" s="125"/>
      <c r="B318" s="45"/>
      <c r="C318" s="45"/>
      <c r="D318" s="45"/>
      <c r="E318" s="46"/>
      <c r="F318" s="66" t="s">
        <v>442</v>
      </c>
      <c r="G318" s="53"/>
      <c r="H318" s="49"/>
      <c r="I318" s="52"/>
      <c r="J318" s="65">
        <v>10000</v>
      </c>
      <c r="K318" s="50"/>
    </row>
    <row r="319" spans="1:11" s="128" customFormat="1" ht="45" customHeight="1">
      <c r="A319" s="125"/>
      <c r="B319" s="45"/>
      <c r="C319" s="45"/>
      <c r="D319" s="45"/>
      <c r="E319" s="46"/>
      <c r="F319" s="66" t="s">
        <v>274</v>
      </c>
      <c r="G319" s="53" t="s">
        <v>742</v>
      </c>
      <c r="H319" s="49">
        <v>210000000</v>
      </c>
      <c r="I319" s="52">
        <v>0</v>
      </c>
      <c r="J319" s="65">
        <v>10000</v>
      </c>
      <c r="K319" s="50">
        <v>4.7619047619047623E-3</v>
      </c>
    </row>
    <row r="320" spans="1:11" s="128" customFormat="1" ht="15">
      <c r="A320" s="125"/>
      <c r="B320" s="45"/>
      <c r="C320" s="45"/>
      <c r="D320" s="45"/>
      <c r="E320" s="46"/>
      <c r="F320" s="66" t="s">
        <v>442</v>
      </c>
      <c r="G320" s="53"/>
      <c r="H320" s="49"/>
      <c r="I320" s="52"/>
      <c r="J320" s="65">
        <v>10000</v>
      </c>
      <c r="K320" s="50"/>
    </row>
    <row r="321" spans="1:11" s="128" customFormat="1" ht="45">
      <c r="A321" s="125"/>
      <c r="B321" s="45"/>
      <c r="C321" s="45"/>
      <c r="D321" s="45"/>
      <c r="E321" s="46"/>
      <c r="F321" s="66" t="s">
        <v>275</v>
      </c>
      <c r="G321" s="53" t="s">
        <v>742</v>
      </c>
      <c r="H321" s="49">
        <v>300000000</v>
      </c>
      <c r="I321" s="52">
        <v>0</v>
      </c>
      <c r="J321" s="65">
        <v>10000</v>
      </c>
      <c r="K321" s="50">
        <v>3.3333333333333335E-3</v>
      </c>
    </row>
    <row r="322" spans="1:11" s="128" customFormat="1" ht="15">
      <c r="A322" s="125"/>
      <c r="B322" s="45"/>
      <c r="C322" s="45"/>
      <c r="D322" s="45"/>
      <c r="E322" s="46"/>
      <c r="F322" s="66" t="s">
        <v>442</v>
      </c>
      <c r="G322" s="53"/>
      <c r="H322" s="49"/>
      <c r="I322" s="52"/>
      <c r="J322" s="65">
        <v>10000</v>
      </c>
      <c r="K322" s="50"/>
    </row>
    <row r="323" spans="1:11" s="128" customFormat="1" ht="45">
      <c r="A323" s="125"/>
      <c r="B323" s="45"/>
      <c r="C323" s="45"/>
      <c r="D323" s="45"/>
      <c r="E323" s="46"/>
      <c r="F323" s="66" t="s">
        <v>276</v>
      </c>
      <c r="G323" s="53" t="s">
        <v>742</v>
      </c>
      <c r="H323" s="49">
        <v>300000000</v>
      </c>
      <c r="I323" s="52">
        <v>0</v>
      </c>
      <c r="J323" s="65">
        <v>10000</v>
      </c>
      <c r="K323" s="50">
        <v>3.3333333333333335E-3</v>
      </c>
    </row>
    <row r="324" spans="1:11" s="128" customFormat="1" ht="15">
      <c r="A324" s="125"/>
      <c r="B324" s="45"/>
      <c r="C324" s="45"/>
      <c r="D324" s="45"/>
      <c r="E324" s="46"/>
      <c r="F324" s="66" t="s">
        <v>442</v>
      </c>
      <c r="G324" s="53"/>
      <c r="H324" s="49"/>
      <c r="I324" s="52"/>
      <c r="J324" s="65">
        <v>10000</v>
      </c>
      <c r="K324" s="50"/>
    </row>
    <row r="325" spans="1:11" s="128" customFormat="1" ht="45">
      <c r="A325" s="125"/>
      <c r="B325" s="45"/>
      <c r="C325" s="45"/>
      <c r="D325" s="45"/>
      <c r="E325" s="46"/>
      <c r="F325" s="66" t="s">
        <v>277</v>
      </c>
      <c r="G325" s="53" t="s">
        <v>742</v>
      </c>
      <c r="H325" s="49">
        <v>300000000</v>
      </c>
      <c r="I325" s="52">
        <v>0</v>
      </c>
      <c r="J325" s="65">
        <v>10000</v>
      </c>
      <c r="K325" s="50">
        <v>3.3333333333333335E-3</v>
      </c>
    </row>
    <row r="326" spans="1:11" s="128" customFormat="1" ht="15">
      <c r="A326" s="125"/>
      <c r="B326" s="45"/>
      <c r="C326" s="45"/>
      <c r="D326" s="45"/>
      <c r="E326" s="46"/>
      <c r="F326" s="66" t="s">
        <v>442</v>
      </c>
      <c r="G326" s="53"/>
      <c r="H326" s="49"/>
      <c r="I326" s="52"/>
      <c r="J326" s="65">
        <v>10000</v>
      </c>
      <c r="K326" s="50"/>
    </row>
    <row r="327" spans="1:11" s="128" customFormat="1" ht="45">
      <c r="A327" s="125"/>
      <c r="B327" s="45"/>
      <c r="C327" s="45"/>
      <c r="D327" s="45"/>
      <c r="E327" s="46"/>
      <c r="F327" s="66" t="s">
        <v>278</v>
      </c>
      <c r="G327" s="53" t="s">
        <v>742</v>
      </c>
      <c r="H327" s="49">
        <v>300000000</v>
      </c>
      <c r="I327" s="52">
        <v>0</v>
      </c>
      <c r="J327" s="65">
        <v>10000</v>
      </c>
      <c r="K327" s="50">
        <v>3.3333333333333335E-3</v>
      </c>
    </row>
    <row r="328" spans="1:11" s="128" customFormat="1" ht="15">
      <c r="A328" s="125"/>
      <c r="B328" s="45"/>
      <c r="C328" s="45"/>
      <c r="D328" s="45"/>
      <c r="E328" s="46"/>
      <c r="F328" s="66" t="s">
        <v>442</v>
      </c>
      <c r="G328" s="53"/>
      <c r="H328" s="49"/>
      <c r="I328" s="52"/>
      <c r="J328" s="65">
        <v>10000</v>
      </c>
      <c r="K328" s="50"/>
    </row>
    <row r="329" spans="1:11" s="128" customFormat="1" ht="60">
      <c r="A329" s="125"/>
      <c r="B329" s="45"/>
      <c r="C329" s="45"/>
      <c r="D329" s="45"/>
      <c r="E329" s="46"/>
      <c r="F329" s="66" t="s">
        <v>279</v>
      </c>
      <c r="G329" s="53" t="s">
        <v>742</v>
      </c>
      <c r="H329" s="49">
        <v>300000000</v>
      </c>
      <c r="I329" s="52">
        <v>0</v>
      </c>
      <c r="J329" s="65">
        <v>10000</v>
      </c>
      <c r="K329" s="50">
        <v>3.3333333333333335E-3</v>
      </c>
    </row>
    <row r="330" spans="1:11" s="128" customFormat="1" ht="15">
      <c r="A330" s="125"/>
      <c r="B330" s="45"/>
      <c r="C330" s="45"/>
      <c r="D330" s="45"/>
      <c r="E330" s="46"/>
      <c r="F330" s="66" t="s">
        <v>442</v>
      </c>
      <c r="G330" s="53"/>
      <c r="H330" s="49"/>
      <c r="I330" s="52"/>
      <c r="J330" s="65">
        <v>10000</v>
      </c>
      <c r="K330" s="50"/>
    </row>
    <row r="331" spans="1:11" s="128" customFormat="1" ht="45">
      <c r="A331" s="125"/>
      <c r="B331" s="45"/>
      <c r="C331" s="45"/>
      <c r="D331" s="45"/>
      <c r="E331" s="46"/>
      <c r="F331" s="66" t="s">
        <v>280</v>
      </c>
      <c r="G331" s="53" t="s">
        <v>742</v>
      </c>
      <c r="H331" s="49">
        <v>300000000</v>
      </c>
      <c r="I331" s="52">
        <v>0</v>
      </c>
      <c r="J331" s="65">
        <v>10000</v>
      </c>
      <c r="K331" s="50">
        <v>3.3333333333333335E-3</v>
      </c>
    </row>
    <row r="332" spans="1:11" s="128" customFormat="1" ht="15">
      <c r="A332" s="125"/>
      <c r="B332" s="45"/>
      <c r="C332" s="45"/>
      <c r="D332" s="45"/>
      <c r="E332" s="46"/>
      <c r="F332" s="66" t="s">
        <v>442</v>
      </c>
      <c r="G332" s="53"/>
      <c r="H332" s="49"/>
      <c r="I332" s="52"/>
      <c r="J332" s="65">
        <v>10000</v>
      </c>
      <c r="K332" s="50"/>
    </row>
    <row r="333" spans="1:11" s="128" customFormat="1" ht="45">
      <c r="A333" s="125"/>
      <c r="B333" s="45"/>
      <c r="C333" s="45"/>
      <c r="D333" s="45"/>
      <c r="E333" s="46"/>
      <c r="F333" s="66" t="s">
        <v>281</v>
      </c>
      <c r="G333" s="53" t="s">
        <v>742</v>
      </c>
      <c r="H333" s="49">
        <v>300000000</v>
      </c>
      <c r="I333" s="52">
        <v>0</v>
      </c>
      <c r="J333" s="65">
        <v>10000</v>
      </c>
      <c r="K333" s="50">
        <v>3.3333333333333335E-3</v>
      </c>
    </row>
    <row r="334" spans="1:11" s="128" customFormat="1" ht="15">
      <c r="A334" s="125"/>
      <c r="B334" s="45"/>
      <c r="C334" s="45"/>
      <c r="D334" s="45"/>
      <c r="E334" s="46"/>
      <c r="F334" s="66" t="s">
        <v>442</v>
      </c>
      <c r="G334" s="53"/>
      <c r="H334" s="49"/>
      <c r="I334" s="52"/>
      <c r="J334" s="65">
        <v>10000</v>
      </c>
      <c r="K334" s="50"/>
    </row>
    <row r="335" spans="1:11" s="128" customFormat="1" ht="45">
      <c r="A335" s="125"/>
      <c r="B335" s="45"/>
      <c r="C335" s="45"/>
      <c r="D335" s="45"/>
      <c r="E335" s="46"/>
      <c r="F335" s="66" t="s">
        <v>282</v>
      </c>
      <c r="G335" s="53" t="s">
        <v>742</v>
      </c>
      <c r="H335" s="49">
        <v>300000000</v>
      </c>
      <c r="I335" s="52">
        <v>0</v>
      </c>
      <c r="J335" s="65">
        <v>10000</v>
      </c>
      <c r="K335" s="50">
        <v>3.3333333333333335E-3</v>
      </c>
    </row>
    <row r="336" spans="1:11" s="128" customFormat="1" ht="15">
      <c r="A336" s="125"/>
      <c r="B336" s="45"/>
      <c r="C336" s="45"/>
      <c r="D336" s="45"/>
      <c r="E336" s="46"/>
      <c r="F336" s="66" t="s">
        <v>442</v>
      </c>
      <c r="G336" s="53"/>
      <c r="H336" s="49"/>
      <c r="I336" s="52"/>
      <c r="J336" s="65">
        <v>10000</v>
      </c>
      <c r="K336" s="50"/>
    </row>
    <row r="337" spans="1:11" s="128" customFormat="1" ht="45">
      <c r="A337" s="125"/>
      <c r="B337" s="45"/>
      <c r="C337" s="45"/>
      <c r="D337" s="45"/>
      <c r="E337" s="46"/>
      <c r="F337" s="66" t="s">
        <v>283</v>
      </c>
      <c r="G337" s="53" t="s">
        <v>742</v>
      </c>
      <c r="H337" s="49">
        <v>300000000</v>
      </c>
      <c r="I337" s="52">
        <v>0</v>
      </c>
      <c r="J337" s="65">
        <v>10000</v>
      </c>
      <c r="K337" s="50">
        <v>3.3333333333333335E-3</v>
      </c>
    </row>
    <row r="338" spans="1:11" s="128" customFormat="1" ht="15">
      <c r="A338" s="125"/>
      <c r="B338" s="45"/>
      <c r="C338" s="45"/>
      <c r="D338" s="45"/>
      <c r="E338" s="46"/>
      <c r="F338" s="66" t="s">
        <v>442</v>
      </c>
      <c r="G338" s="53"/>
      <c r="H338" s="49"/>
      <c r="I338" s="52"/>
      <c r="J338" s="65">
        <v>10000</v>
      </c>
      <c r="K338" s="50"/>
    </row>
    <row r="339" spans="1:11" s="128" customFormat="1" ht="45">
      <c r="A339" s="125"/>
      <c r="B339" s="45"/>
      <c r="C339" s="45"/>
      <c r="D339" s="45"/>
      <c r="E339" s="46"/>
      <c r="F339" s="66" t="s">
        <v>284</v>
      </c>
      <c r="G339" s="53" t="s">
        <v>742</v>
      </c>
      <c r="H339" s="49">
        <v>300000000</v>
      </c>
      <c r="I339" s="52">
        <v>0</v>
      </c>
      <c r="J339" s="65">
        <v>10000</v>
      </c>
      <c r="K339" s="50">
        <v>3.3333333333333335E-3</v>
      </c>
    </row>
    <row r="340" spans="1:11" s="128" customFormat="1" ht="15">
      <c r="A340" s="125"/>
      <c r="B340" s="45"/>
      <c r="C340" s="45"/>
      <c r="D340" s="45"/>
      <c r="E340" s="46"/>
      <c r="F340" s="66" t="s">
        <v>442</v>
      </c>
      <c r="G340" s="53"/>
      <c r="H340" s="49"/>
      <c r="I340" s="52"/>
      <c r="J340" s="65">
        <v>10000</v>
      </c>
      <c r="K340" s="50"/>
    </row>
    <row r="341" spans="1:11" s="128" customFormat="1" ht="45">
      <c r="A341" s="125"/>
      <c r="B341" s="45"/>
      <c r="C341" s="45"/>
      <c r="D341" s="45"/>
      <c r="E341" s="46"/>
      <c r="F341" s="66" t="s">
        <v>285</v>
      </c>
      <c r="G341" s="53" t="s">
        <v>742</v>
      </c>
      <c r="H341" s="49">
        <v>300000000</v>
      </c>
      <c r="I341" s="52">
        <v>0</v>
      </c>
      <c r="J341" s="65">
        <v>10000</v>
      </c>
      <c r="K341" s="50">
        <v>3.3333333333333335E-3</v>
      </c>
    </row>
    <row r="342" spans="1:11" s="128" customFormat="1" ht="15">
      <c r="A342" s="125"/>
      <c r="B342" s="45"/>
      <c r="C342" s="45"/>
      <c r="D342" s="45"/>
      <c r="E342" s="46"/>
      <c r="F342" s="66" t="s">
        <v>442</v>
      </c>
      <c r="G342" s="53"/>
      <c r="H342" s="49"/>
      <c r="I342" s="52"/>
      <c r="J342" s="65">
        <v>10000</v>
      </c>
      <c r="K342" s="50"/>
    </row>
    <row r="343" spans="1:11" s="128" customFormat="1" ht="15">
      <c r="A343" s="125"/>
      <c r="B343" s="45"/>
      <c r="C343" s="45"/>
      <c r="D343" s="45"/>
      <c r="E343" s="46"/>
      <c r="F343" s="51" t="s">
        <v>628</v>
      </c>
      <c r="G343" s="53"/>
      <c r="H343" s="49"/>
      <c r="I343" s="52"/>
      <c r="J343" s="65"/>
      <c r="K343" s="50"/>
    </row>
    <row r="344" spans="1:11" s="128" customFormat="1" ht="45">
      <c r="A344" s="125"/>
      <c r="B344" s="45"/>
      <c r="C344" s="45"/>
      <c r="D344" s="45"/>
      <c r="E344" s="46"/>
      <c r="F344" s="66" t="s">
        <v>629</v>
      </c>
      <c r="G344" s="53" t="s">
        <v>572</v>
      </c>
      <c r="H344" s="49">
        <v>75614654</v>
      </c>
      <c r="I344" s="52">
        <v>0.46038033844603715</v>
      </c>
      <c r="J344" s="65">
        <v>50239000</v>
      </c>
      <c r="K344" s="50">
        <v>66.901205419785427</v>
      </c>
    </row>
    <row r="345" spans="1:11" s="128" customFormat="1" ht="15">
      <c r="A345" s="125"/>
      <c r="B345" s="45"/>
      <c r="C345" s="45"/>
      <c r="D345" s="45"/>
      <c r="E345" s="46"/>
      <c r="F345" s="66" t="s">
        <v>442</v>
      </c>
      <c r="G345" s="53"/>
      <c r="H345" s="49"/>
      <c r="I345" s="52"/>
      <c r="J345" s="65">
        <v>300000</v>
      </c>
      <c r="K345" s="50"/>
    </row>
    <row r="346" spans="1:11" s="131" customFormat="1" ht="45">
      <c r="A346" s="129"/>
      <c r="B346" s="87"/>
      <c r="C346" s="87"/>
      <c r="D346" s="87"/>
      <c r="E346" s="88"/>
      <c r="F346" s="130" t="s">
        <v>630</v>
      </c>
      <c r="G346" s="84" t="s">
        <v>604</v>
      </c>
      <c r="H346" s="85">
        <v>158127428</v>
      </c>
      <c r="I346" s="86">
        <v>0.27338837130772786</v>
      </c>
      <c r="J346" s="89">
        <v>282000</v>
      </c>
      <c r="K346" s="90">
        <v>89.907460582992599</v>
      </c>
    </row>
    <row r="347" spans="1:11" s="131" customFormat="1" ht="15">
      <c r="A347" s="129"/>
      <c r="B347" s="87"/>
      <c r="C347" s="87"/>
      <c r="D347" s="87"/>
      <c r="E347" s="88"/>
      <c r="F347" s="130" t="s">
        <v>442</v>
      </c>
      <c r="G347" s="84"/>
      <c r="H347" s="85"/>
      <c r="I347" s="86"/>
      <c r="J347" s="89">
        <v>182000</v>
      </c>
      <c r="K347" s="90"/>
    </row>
    <row r="348" spans="1:11" s="131" customFormat="1" ht="60">
      <c r="A348" s="129"/>
      <c r="B348" s="87"/>
      <c r="C348" s="87"/>
      <c r="D348" s="87"/>
      <c r="E348" s="88"/>
      <c r="F348" s="130" t="s">
        <v>427</v>
      </c>
      <c r="G348" s="84">
        <v>2021</v>
      </c>
      <c r="H348" s="85"/>
      <c r="I348" s="86"/>
      <c r="J348" s="89">
        <v>50000</v>
      </c>
      <c r="K348" s="90"/>
    </row>
    <row r="349" spans="1:11" s="131" customFormat="1" ht="15">
      <c r="A349" s="129"/>
      <c r="B349" s="87"/>
      <c r="C349" s="87"/>
      <c r="D349" s="87"/>
      <c r="E349" s="88"/>
      <c r="F349" s="130" t="s">
        <v>442</v>
      </c>
      <c r="G349" s="84"/>
      <c r="H349" s="85"/>
      <c r="I349" s="86"/>
      <c r="J349" s="89">
        <v>50000</v>
      </c>
      <c r="K349" s="90"/>
    </row>
    <row r="350" spans="1:11" s="131" customFormat="1" ht="45">
      <c r="A350" s="129"/>
      <c r="B350" s="87"/>
      <c r="C350" s="87"/>
      <c r="D350" s="87"/>
      <c r="E350" s="88"/>
      <c r="F350" s="130" t="s">
        <v>96</v>
      </c>
      <c r="G350" s="84" t="s">
        <v>742</v>
      </c>
      <c r="H350" s="85">
        <v>38800000</v>
      </c>
      <c r="I350" s="86">
        <v>0</v>
      </c>
      <c r="J350" s="89">
        <v>20000</v>
      </c>
      <c r="K350" s="90">
        <v>5.1546391752577324E-2</v>
      </c>
    </row>
    <row r="351" spans="1:11" s="131" customFormat="1" ht="15">
      <c r="A351" s="129"/>
      <c r="B351" s="87"/>
      <c r="C351" s="87"/>
      <c r="D351" s="87"/>
      <c r="E351" s="88"/>
      <c r="F351" s="130" t="s">
        <v>442</v>
      </c>
      <c r="G351" s="84"/>
      <c r="H351" s="85"/>
      <c r="I351" s="86"/>
      <c r="J351" s="89">
        <v>10000</v>
      </c>
      <c r="K351" s="90"/>
    </row>
    <row r="352" spans="1:11" s="128" customFormat="1" ht="45">
      <c r="A352" s="125"/>
      <c r="B352" s="45"/>
      <c r="C352" s="45"/>
      <c r="D352" s="45"/>
      <c r="E352" s="46"/>
      <c r="F352" s="66" t="s">
        <v>631</v>
      </c>
      <c r="G352" s="53" t="s">
        <v>441</v>
      </c>
      <c r="H352" s="49">
        <v>230762949</v>
      </c>
      <c r="I352" s="52">
        <v>4.1178365249613798</v>
      </c>
      <c r="J352" s="65">
        <v>1089100</v>
      </c>
      <c r="K352" s="50">
        <v>75.603894713618004</v>
      </c>
    </row>
    <row r="353" spans="1:11" s="128" customFormat="1" ht="15">
      <c r="A353" s="125"/>
      <c r="B353" s="45"/>
      <c r="C353" s="45"/>
      <c r="D353" s="45"/>
      <c r="E353" s="46"/>
      <c r="F353" s="66" t="s">
        <v>442</v>
      </c>
      <c r="G353" s="53"/>
      <c r="H353" s="49"/>
      <c r="I353" s="52"/>
      <c r="J353" s="65">
        <v>1089100</v>
      </c>
      <c r="K353" s="50"/>
    </row>
    <row r="354" spans="1:11" s="128" customFormat="1" ht="45">
      <c r="A354" s="125"/>
      <c r="B354" s="45"/>
      <c r="C354" s="45"/>
      <c r="D354" s="45"/>
      <c r="E354" s="46"/>
      <c r="F354" s="64" t="s">
        <v>811</v>
      </c>
      <c r="G354" s="53" t="s">
        <v>576</v>
      </c>
      <c r="H354" s="49">
        <v>2912495</v>
      </c>
      <c r="I354" s="52">
        <v>100</v>
      </c>
      <c r="J354" s="65">
        <v>10442</v>
      </c>
      <c r="K354" s="50">
        <v>100</v>
      </c>
    </row>
    <row r="355" spans="1:11" s="128" customFormat="1" ht="52.5" customHeight="1">
      <c r="A355" s="125"/>
      <c r="B355" s="45"/>
      <c r="C355" s="45"/>
      <c r="D355" s="45"/>
      <c r="E355" s="46"/>
      <c r="F355" s="64" t="s">
        <v>179</v>
      </c>
      <c r="G355" s="53" t="s">
        <v>742</v>
      </c>
      <c r="H355" s="49">
        <v>374990000</v>
      </c>
      <c r="I355" s="52">
        <v>0</v>
      </c>
      <c r="J355" s="65">
        <v>2350000</v>
      </c>
      <c r="K355" s="50">
        <v>0.62668337822341924</v>
      </c>
    </row>
    <row r="356" spans="1:11" s="128" customFormat="1" ht="15">
      <c r="A356" s="125"/>
      <c r="B356" s="45"/>
      <c r="C356" s="45"/>
      <c r="D356" s="45"/>
      <c r="E356" s="46"/>
      <c r="F356" s="64" t="s">
        <v>442</v>
      </c>
      <c r="G356" s="53"/>
      <c r="H356" s="49"/>
      <c r="I356" s="52"/>
      <c r="J356" s="65">
        <v>2300000</v>
      </c>
      <c r="K356" s="50"/>
    </row>
    <row r="357" spans="1:11" s="128" customFormat="1" ht="42.75" customHeight="1">
      <c r="A357" s="125"/>
      <c r="B357" s="45"/>
      <c r="C357" s="45"/>
      <c r="D357" s="45"/>
      <c r="E357" s="46"/>
      <c r="F357" s="64" t="s">
        <v>286</v>
      </c>
      <c r="G357" s="53" t="s">
        <v>742</v>
      </c>
      <c r="H357" s="49">
        <v>138600000</v>
      </c>
      <c r="I357" s="52">
        <v>0</v>
      </c>
      <c r="J357" s="65">
        <v>150000</v>
      </c>
      <c r="K357" s="50">
        <v>0.10822510822510822</v>
      </c>
    </row>
    <row r="358" spans="1:11" s="128" customFormat="1" ht="15">
      <c r="A358" s="125"/>
      <c r="B358" s="45"/>
      <c r="C358" s="45"/>
      <c r="D358" s="45"/>
      <c r="E358" s="46"/>
      <c r="F358" s="64" t="s">
        <v>442</v>
      </c>
      <c r="G358" s="53"/>
      <c r="H358" s="49"/>
      <c r="I358" s="52"/>
      <c r="J358" s="65">
        <v>100000</v>
      </c>
      <c r="K358" s="50"/>
    </row>
    <row r="359" spans="1:11" s="128" customFormat="1" ht="48" customHeight="1">
      <c r="A359" s="125"/>
      <c r="B359" s="45"/>
      <c r="C359" s="45"/>
      <c r="D359" s="45"/>
      <c r="E359" s="46"/>
      <c r="F359" s="64" t="s">
        <v>287</v>
      </c>
      <c r="G359" s="53" t="s">
        <v>742</v>
      </c>
      <c r="H359" s="49">
        <v>138600000</v>
      </c>
      <c r="I359" s="52">
        <v>0</v>
      </c>
      <c r="J359" s="65">
        <v>150000</v>
      </c>
      <c r="K359" s="50">
        <v>0.10822510822510822</v>
      </c>
    </row>
    <row r="360" spans="1:11" s="128" customFormat="1" ht="15">
      <c r="A360" s="125"/>
      <c r="B360" s="45"/>
      <c r="C360" s="45"/>
      <c r="D360" s="45"/>
      <c r="E360" s="46"/>
      <c r="F360" s="64" t="s">
        <v>442</v>
      </c>
      <c r="G360" s="53"/>
      <c r="H360" s="49"/>
      <c r="I360" s="52"/>
      <c r="J360" s="65">
        <v>100000</v>
      </c>
      <c r="K360" s="50"/>
    </row>
    <row r="361" spans="1:11" s="128" customFormat="1" ht="45.75" customHeight="1">
      <c r="A361" s="125"/>
      <c r="B361" s="45"/>
      <c r="C361" s="45"/>
      <c r="D361" s="45"/>
      <c r="E361" s="46"/>
      <c r="F361" s="64" t="s">
        <v>288</v>
      </c>
      <c r="G361" s="53" t="s">
        <v>742</v>
      </c>
      <c r="H361" s="49">
        <v>138600000</v>
      </c>
      <c r="I361" s="52">
        <v>0</v>
      </c>
      <c r="J361" s="65">
        <v>150000</v>
      </c>
      <c r="K361" s="50">
        <v>0.10822510822510822</v>
      </c>
    </row>
    <row r="362" spans="1:11" s="128" customFormat="1" ht="15">
      <c r="A362" s="125"/>
      <c r="B362" s="45"/>
      <c r="C362" s="45"/>
      <c r="D362" s="45"/>
      <c r="E362" s="46"/>
      <c r="F362" s="64" t="s">
        <v>442</v>
      </c>
      <c r="G362" s="53"/>
      <c r="H362" s="49"/>
      <c r="I362" s="52"/>
      <c r="J362" s="65">
        <v>100000</v>
      </c>
      <c r="K362" s="50"/>
    </row>
    <row r="363" spans="1:11" s="128" customFormat="1" ht="15">
      <c r="A363" s="125"/>
      <c r="B363" s="45"/>
      <c r="C363" s="45"/>
      <c r="D363" s="45"/>
      <c r="E363" s="46"/>
      <c r="F363" s="51" t="s">
        <v>632</v>
      </c>
      <c r="G363" s="53"/>
      <c r="H363" s="49"/>
      <c r="I363" s="52"/>
      <c r="J363" s="65"/>
      <c r="K363" s="50"/>
    </row>
    <row r="364" spans="1:11" s="128" customFormat="1" ht="47.25" customHeight="1">
      <c r="A364" s="125"/>
      <c r="B364" s="45"/>
      <c r="C364" s="45"/>
      <c r="D364" s="45"/>
      <c r="E364" s="46"/>
      <c r="F364" s="66" t="s">
        <v>227</v>
      </c>
      <c r="G364" s="53" t="s">
        <v>604</v>
      </c>
      <c r="H364" s="49">
        <v>397675212</v>
      </c>
      <c r="I364" s="52">
        <v>42.648283041589202</v>
      </c>
      <c r="J364" s="65">
        <v>50000</v>
      </c>
      <c r="K364" s="50">
        <v>74.332430355251802</v>
      </c>
    </row>
    <row r="365" spans="1:11" s="128" customFormat="1" ht="15">
      <c r="A365" s="125"/>
      <c r="B365" s="45"/>
      <c r="C365" s="45"/>
      <c r="D365" s="45"/>
      <c r="E365" s="46"/>
      <c r="F365" s="66" t="s">
        <v>442</v>
      </c>
      <c r="G365" s="53"/>
      <c r="H365" s="49"/>
      <c r="I365" s="52"/>
      <c r="J365" s="65">
        <v>50000</v>
      </c>
      <c r="K365" s="50"/>
    </row>
    <row r="366" spans="1:11" s="128" customFormat="1" ht="45">
      <c r="A366" s="125"/>
      <c r="B366" s="45"/>
      <c r="C366" s="45"/>
      <c r="D366" s="45"/>
      <c r="E366" s="46"/>
      <c r="F366" s="66" t="s">
        <v>633</v>
      </c>
      <c r="G366" s="53" t="s">
        <v>441</v>
      </c>
      <c r="H366" s="49">
        <v>47369975</v>
      </c>
      <c r="I366" s="52">
        <v>0.42431941329924711</v>
      </c>
      <c r="J366" s="65">
        <v>340000</v>
      </c>
      <c r="K366" s="50">
        <v>1.1420736447507096</v>
      </c>
    </row>
    <row r="367" spans="1:11" s="128" customFormat="1" ht="15">
      <c r="A367" s="125"/>
      <c r="B367" s="45"/>
      <c r="C367" s="45"/>
      <c r="D367" s="45"/>
      <c r="E367" s="46"/>
      <c r="F367" s="66" t="s">
        <v>442</v>
      </c>
      <c r="G367" s="53"/>
      <c r="H367" s="49"/>
      <c r="I367" s="52"/>
      <c r="J367" s="65">
        <v>253055</v>
      </c>
      <c r="K367" s="50"/>
    </row>
    <row r="368" spans="1:11" s="128" customFormat="1" ht="45">
      <c r="A368" s="125"/>
      <c r="B368" s="45"/>
      <c r="C368" s="45"/>
      <c r="D368" s="45"/>
      <c r="E368" s="46"/>
      <c r="F368" s="66" t="s">
        <v>634</v>
      </c>
      <c r="G368" s="53" t="s">
        <v>572</v>
      </c>
      <c r="H368" s="49">
        <v>146013413</v>
      </c>
      <c r="I368" s="52">
        <v>0.41330312578886164</v>
      </c>
      <c r="J368" s="65">
        <v>376000</v>
      </c>
      <c r="K368" s="50">
        <v>81.409514069779334</v>
      </c>
    </row>
    <row r="369" spans="1:11" s="128" customFormat="1" ht="15">
      <c r="A369" s="125"/>
      <c r="B369" s="45"/>
      <c r="C369" s="45"/>
      <c r="D369" s="45"/>
      <c r="E369" s="46"/>
      <c r="F369" s="66" t="s">
        <v>442</v>
      </c>
      <c r="G369" s="53"/>
      <c r="H369" s="49"/>
      <c r="I369" s="52"/>
      <c r="J369" s="65">
        <v>376000</v>
      </c>
      <c r="K369" s="50"/>
    </row>
    <row r="370" spans="1:11" s="128" customFormat="1" ht="45">
      <c r="A370" s="125"/>
      <c r="B370" s="45"/>
      <c r="C370" s="45"/>
      <c r="D370" s="45"/>
      <c r="E370" s="46"/>
      <c r="F370" s="66" t="s">
        <v>635</v>
      </c>
      <c r="G370" s="53" t="s">
        <v>572</v>
      </c>
      <c r="H370" s="49">
        <v>67443508</v>
      </c>
      <c r="I370" s="52">
        <v>0.46226539698972952</v>
      </c>
      <c r="J370" s="65">
        <v>223000</v>
      </c>
      <c r="K370" s="50">
        <v>25.963999381526833</v>
      </c>
    </row>
    <row r="371" spans="1:11" s="128" customFormat="1" ht="15">
      <c r="A371" s="125"/>
      <c r="B371" s="45"/>
      <c r="C371" s="45"/>
      <c r="D371" s="45"/>
      <c r="E371" s="46"/>
      <c r="F371" s="66" t="s">
        <v>442</v>
      </c>
      <c r="G371" s="53"/>
      <c r="H371" s="49"/>
      <c r="I371" s="52"/>
      <c r="J371" s="65">
        <v>223000</v>
      </c>
      <c r="K371" s="50"/>
    </row>
    <row r="372" spans="1:11" s="128" customFormat="1" ht="45">
      <c r="A372" s="125"/>
      <c r="B372" s="45"/>
      <c r="C372" s="45"/>
      <c r="D372" s="45"/>
      <c r="E372" s="46"/>
      <c r="F372" s="66" t="s">
        <v>636</v>
      </c>
      <c r="G372" s="53">
        <v>2021</v>
      </c>
      <c r="H372" s="49">
        <v>3486558209</v>
      </c>
      <c r="I372" s="52">
        <v>0</v>
      </c>
      <c r="J372" s="65">
        <v>1350000</v>
      </c>
      <c r="K372" s="50">
        <v>3.8720133698476281E-2</v>
      </c>
    </row>
    <row r="373" spans="1:11" s="128" customFormat="1" ht="15">
      <c r="A373" s="125"/>
      <c r="B373" s="45"/>
      <c r="C373" s="45"/>
      <c r="D373" s="45"/>
      <c r="E373" s="46"/>
      <c r="F373" s="66" t="s">
        <v>442</v>
      </c>
      <c r="G373" s="53"/>
      <c r="H373" s="49"/>
      <c r="I373" s="52"/>
      <c r="J373" s="65">
        <v>1255643</v>
      </c>
      <c r="K373" s="50"/>
    </row>
    <row r="374" spans="1:11" s="128" customFormat="1" ht="60">
      <c r="A374" s="125"/>
      <c r="B374" s="45"/>
      <c r="C374" s="45"/>
      <c r="D374" s="45"/>
      <c r="E374" s="46"/>
      <c r="F374" s="66" t="s">
        <v>637</v>
      </c>
      <c r="G374" s="53">
        <v>2021</v>
      </c>
      <c r="H374" s="49">
        <v>113278506</v>
      </c>
      <c r="I374" s="52">
        <v>0.53989853997544779</v>
      </c>
      <c r="J374" s="65">
        <v>590568</v>
      </c>
      <c r="K374" s="50">
        <v>1.061240161483062</v>
      </c>
    </row>
    <row r="375" spans="1:11" s="128" customFormat="1" ht="15">
      <c r="A375" s="125"/>
      <c r="B375" s="45"/>
      <c r="C375" s="45"/>
      <c r="D375" s="45"/>
      <c r="E375" s="46"/>
      <c r="F375" s="66" t="s">
        <v>442</v>
      </c>
      <c r="G375" s="53"/>
      <c r="H375" s="49"/>
      <c r="I375" s="52"/>
      <c r="J375" s="65">
        <v>527358</v>
      </c>
      <c r="K375" s="50"/>
    </row>
    <row r="376" spans="1:11" s="128" customFormat="1" ht="45">
      <c r="A376" s="125"/>
      <c r="B376" s="45"/>
      <c r="C376" s="45"/>
      <c r="D376" s="45"/>
      <c r="E376" s="46"/>
      <c r="F376" s="66" t="s">
        <v>638</v>
      </c>
      <c r="G376" s="53" t="s">
        <v>572</v>
      </c>
      <c r="H376" s="49">
        <v>142879055</v>
      </c>
      <c r="I376" s="52">
        <v>7.9066732349258606</v>
      </c>
      <c r="J376" s="65">
        <v>744000</v>
      </c>
      <c r="K376" s="50">
        <v>92.134553941443684</v>
      </c>
    </row>
    <row r="377" spans="1:11" s="128" customFormat="1" ht="15">
      <c r="A377" s="125"/>
      <c r="B377" s="45"/>
      <c r="C377" s="45"/>
      <c r="D377" s="45"/>
      <c r="E377" s="46"/>
      <c r="F377" s="66" t="s">
        <v>442</v>
      </c>
      <c r="G377" s="53"/>
      <c r="H377" s="49"/>
      <c r="I377" s="52"/>
      <c r="J377" s="65">
        <v>744000</v>
      </c>
      <c r="K377" s="50"/>
    </row>
    <row r="378" spans="1:11" s="128" customFormat="1" ht="48" customHeight="1">
      <c r="A378" s="125"/>
      <c r="B378" s="45"/>
      <c r="C378" s="45"/>
      <c r="D378" s="45"/>
      <c r="E378" s="46"/>
      <c r="F378" s="66" t="s">
        <v>97</v>
      </c>
      <c r="G378" s="53" t="s">
        <v>742</v>
      </c>
      <c r="H378" s="49">
        <v>270000000</v>
      </c>
      <c r="I378" s="52">
        <v>0</v>
      </c>
      <c r="J378" s="65">
        <v>20000</v>
      </c>
      <c r="K378" s="50">
        <v>7.4074074074074077E-3</v>
      </c>
    </row>
    <row r="379" spans="1:11" s="128" customFormat="1" ht="15">
      <c r="A379" s="125"/>
      <c r="B379" s="45"/>
      <c r="C379" s="45"/>
      <c r="D379" s="45"/>
      <c r="E379" s="46"/>
      <c r="F379" s="66" t="s">
        <v>626</v>
      </c>
      <c r="G379" s="53"/>
      <c r="H379" s="49"/>
      <c r="I379" s="52"/>
      <c r="J379" s="65">
        <v>10000</v>
      </c>
      <c r="K379" s="50"/>
    </row>
    <row r="380" spans="1:11" s="128" customFormat="1" ht="15">
      <c r="A380" s="125"/>
      <c r="B380" s="45"/>
      <c r="C380" s="45"/>
      <c r="D380" s="45"/>
      <c r="E380" s="46"/>
      <c r="F380" s="116" t="s">
        <v>801</v>
      </c>
      <c r="G380" s="53"/>
      <c r="H380" s="49"/>
      <c r="I380" s="52"/>
      <c r="J380" s="65"/>
      <c r="K380" s="50"/>
    </row>
    <row r="381" spans="1:11" s="128" customFormat="1" ht="45">
      <c r="A381" s="125"/>
      <c r="B381" s="45"/>
      <c r="C381" s="45"/>
      <c r="D381" s="45"/>
      <c r="E381" s="46"/>
      <c r="F381" s="130" t="s">
        <v>228</v>
      </c>
      <c r="G381" s="84" t="s">
        <v>742</v>
      </c>
      <c r="H381" s="85">
        <v>60300000</v>
      </c>
      <c r="I381" s="86">
        <v>0</v>
      </c>
      <c r="J381" s="65">
        <v>20000</v>
      </c>
      <c r="K381" s="50">
        <v>3.316749585406302E-2</v>
      </c>
    </row>
    <row r="382" spans="1:11" s="128" customFormat="1" ht="15">
      <c r="A382" s="125"/>
      <c r="B382" s="45"/>
      <c r="C382" s="45"/>
      <c r="D382" s="45"/>
      <c r="E382" s="46"/>
      <c r="F382" s="130" t="s">
        <v>94</v>
      </c>
      <c r="G382" s="84"/>
      <c r="H382" s="85"/>
      <c r="I382" s="86"/>
      <c r="J382" s="65">
        <v>10000</v>
      </c>
      <c r="K382" s="50"/>
    </row>
    <row r="383" spans="1:11" s="128" customFormat="1" ht="45">
      <c r="A383" s="125"/>
      <c r="B383" s="45"/>
      <c r="C383" s="45"/>
      <c r="D383" s="45"/>
      <c r="E383" s="46"/>
      <c r="F383" s="130" t="s">
        <v>802</v>
      </c>
      <c r="G383" s="84">
        <v>2021</v>
      </c>
      <c r="H383" s="85">
        <v>3000000</v>
      </c>
      <c r="I383" s="86">
        <v>0</v>
      </c>
      <c r="J383" s="65">
        <v>100000</v>
      </c>
      <c r="K383" s="50">
        <v>3.3333333333333335</v>
      </c>
    </row>
    <row r="384" spans="1:11" s="128" customFormat="1" ht="15">
      <c r="A384" s="125"/>
      <c r="B384" s="45"/>
      <c r="C384" s="45"/>
      <c r="D384" s="45"/>
      <c r="E384" s="46"/>
      <c r="F384" s="130" t="s">
        <v>442</v>
      </c>
      <c r="G384" s="84"/>
      <c r="H384" s="85"/>
      <c r="I384" s="86"/>
      <c r="J384" s="65">
        <v>100000</v>
      </c>
      <c r="K384" s="50"/>
    </row>
    <row r="385" spans="1:11" s="128" customFormat="1" ht="45.75" customHeight="1">
      <c r="A385" s="125"/>
      <c r="B385" s="45"/>
      <c r="C385" s="45"/>
      <c r="D385" s="45"/>
      <c r="E385" s="46"/>
      <c r="F385" s="66" t="s">
        <v>229</v>
      </c>
      <c r="G385" s="53" t="s">
        <v>742</v>
      </c>
      <c r="H385" s="49">
        <v>150300000</v>
      </c>
      <c r="I385" s="52">
        <v>0</v>
      </c>
      <c r="J385" s="65">
        <v>10000</v>
      </c>
      <c r="K385" s="50">
        <v>6.6533599467731202E-3</v>
      </c>
    </row>
    <row r="386" spans="1:11" s="128" customFormat="1" ht="15">
      <c r="A386" s="125"/>
      <c r="B386" s="45"/>
      <c r="C386" s="45"/>
      <c r="D386" s="45"/>
      <c r="E386" s="46"/>
      <c r="F386" s="66" t="s">
        <v>442</v>
      </c>
      <c r="G386" s="53"/>
      <c r="H386" s="49"/>
      <c r="I386" s="52"/>
      <c r="J386" s="65">
        <v>10000</v>
      </c>
      <c r="K386" s="50"/>
    </row>
    <row r="387" spans="1:11" s="128" customFormat="1" ht="45">
      <c r="A387" s="125"/>
      <c r="B387" s="45"/>
      <c r="C387" s="45"/>
      <c r="D387" s="45"/>
      <c r="E387" s="46"/>
      <c r="F387" s="66" t="s">
        <v>230</v>
      </c>
      <c r="G387" s="53" t="s">
        <v>742</v>
      </c>
      <c r="H387" s="49">
        <v>124200000</v>
      </c>
      <c r="I387" s="52">
        <v>0</v>
      </c>
      <c r="J387" s="65">
        <v>20000</v>
      </c>
      <c r="K387" s="50">
        <v>1.6103059581320453E-2</v>
      </c>
    </row>
    <row r="388" spans="1:11" s="128" customFormat="1" ht="15">
      <c r="A388" s="125"/>
      <c r="B388" s="45"/>
      <c r="C388" s="45"/>
      <c r="D388" s="45"/>
      <c r="E388" s="46"/>
      <c r="F388" s="66" t="s">
        <v>442</v>
      </c>
      <c r="G388" s="53"/>
      <c r="H388" s="49"/>
      <c r="I388" s="52"/>
      <c r="J388" s="65">
        <v>10000</v>
      </c>
      <c r="K388" s="50"/>
    </row>
    <row r="389" spans="1:11" s="128" customFormat="1" ht="45">
      <c r="A389" s="125"/>
      <c r="B389" s="45"/>
      <c r="C389" s="45"/>
      <c r="D389" s="45"/>
      <c r="E389" s="46"/>
      <c r="F389" s="66" t="s">
        <v>289</v>
      </c>
      <c r="G389" s="53" t="s">
        <v>742</v>
      </c>
      <c r="H389" s="49">
        <v>123372000</v>
      </c>
      <c r="I389" s="52">
        <v>0</v>
      </c>
      <c r="J389" s="65">
        <v>20000</v>
      </c>
      <c r="K389" s="50">
        <v>1.621113380669844E-2</v>
      </c>
    </row>
    <row r="390" spans="1:11" s="128" customFormat="1" ht="15">
      <c r="A390" s="125"/>
      <c r="B390" s="45"/>
      <c r="C390" s="45"/>
      <c r="D390" s="45"/>
      <c r="E390" s="46"/>
      <c r="F390" s="66" t="s">
        <v>442</v>
      </c>
      <c r="G390" s="53"/>
      <c r="H390" s="49"/>
      <c r="I390" s="52"/>
      <c r="J390" s="65">
        <v>10000</v>
      </c>
      <c r="K390" s="50"/>
    </row>
    <row r="391" spans="1:11" s="128" customFormat="1" ht="45">
      <c r="A391" s="125"/>
      <c r="B391" s="45"/>
      <c r="C391" s="45"/>
      <c r="D391" s="45"/>
      <c r="E391" s="46"/>
      <c r="F391" s="66" t="s">
        <v>231</v>
      </c>
      <c r="G391" s="53" t="s">
        <v>742</v>
      </c>
      <c r="H391" s="49">
        <v>102060000</v>
      </c>
      <c r="I391" s="52">
        <v>0</v>
      </c>
      <c r="J391" s="65">
        <v>20000</v>
      </c>
      <c r="K391" s="50">
        <v>1.9596315892612189E-2</v>
      </c>
    </row>
    <row r="392" spans="1:11" s="128" customFormat="1" ht="15">
      <c r="A392" s="125"/>
      <c r="B392" s="45"/>
      <c r="C392" s="45"/>
      <c r="D392" s="45"/>
      <c r="E392" s="46"/>
      <c r="F392" s="66" t="s">
        <v>442</v>
      </c>
      <c r="G392" s="53"/>
      <c r="H392" s="49"/>
      <c r="I392" s="52"/>
      <c r="J392" s="65">
        <v>10000</v>
      </c>
      <c r="K392" s="50"/>
    </row>
    <row r="393" spans="1:11" s="128" customFormat="1" ht="47.25" customHeight="1">
      <c r="A393" s="125"/>
      <c r="B393" s="45"/>
      <c r="C393" s="45"/>
      <c r="D393" s="45"/>
      <c r="E393" s="46"/>
      <c r="F393" s="66" t="s">
        <v>232</v>
      </c>
      <c r="G393" s="53" t="s">
        <v>742</v>
      </c>
      <c r="H393" s="49">
        <v>149400000</v>
      </c>
      <c r="I393" s="52">
        <v>0</v>
      </c>
      <c r="J393" s="65">
        <v>100000</v>
      </c>
      <c r="K393" s="50">
        <v>6.6934404283801874E-2</v>
      </c>
    </row>
    <row r="394" spans="1:11" s="128" customFormat="1" ht="15">
      <c r="A394" s="125"/>
      <c r="B394" s="45"/>
      <c r="C394" s="45"/>
      <c r="D394" s="45"/>
      <c r="E394" s="46"/>
      <c r="F394" s="130" t="s">
        <v>442</v>
      </c>
      <c r="G394" s="84"/>
      <c r="H394" s="85"/>
      <c r="I394" s="86"/>
      <c r="J394" s="65">
        <v>100000</v>
      </c>
      <c r="K394" s="50"/>
    </row>
    <row r="395" spans="1:11" s="128" customFormat="1" ht="44.25" customHeight="1">
      <c r="A395" s="125"/>
      <c r="B395" s="45"/>
      <c r="C395" s="45"/>
      <c r="D395" s="45"/>
      <c r="E395" s="46"/>
      <c r="F395" s="130" t="s">
        <v>233</v>
      </c>
      <c r="G395" s="84" t="s">
        <v>742</v>
      </c>
      <c r="H395" s="85">
        <v>149400000</v>
      </c>
      <c r="I395" s="86">
        <v>0</v>
      </c>
      <c r="J395" s="65">
        <v>20000</v>
      </c>
      <c r="K395" s="50">
        <v>1.3386880856760375E-2</v>
      </c>
    </row>
    <row r="396" spans="1:11" s="128" customFormat="1" ht="15">
      <c r="A396" s="125"/>
      <c r="B396" s="45"/>
      <c r="C396" s="45"/>
      <c r="D396" s="45"/>
      <c r="E396" s="46"/>
      <c r="F396" s="130" t="s">
        <v>442</v>
      </c>
      <c r="G396" s="84"/>
      <c r="H396" s="85"/>
      <c r="I396" s="86"/>
      <c r="J396" s="65">
        <v>10000</v>
      </c>
      <c r="K396" s="50"/>
    </row>
    <row r="397" spans="1:11" s="128" customFormat="1" ht="48" customHeight="1">
      <c r="A397" s="125"/>
      <c r="B397" s="45"/>
      <c r="C397" s="45"/>
      <c r="D397" s="45"/>
      <c r="E397" s="46"/>
      <c r="F397" s="130" t="s">
        <v>234</v>
      </c>
      <c r="G397" s="84" t="s">
        <v>742</v>
      </c>
      <c r="H397" s="85">
        <v>150480000</v>
      </c>
      <c r="I397" s="86">
        <v>0</v>
      </c>
      <c r="J397" s="65">
        <v>20000</v>
      </c>
      <c r="K397" s="50">
        <v>1.3290802764486976E-2</v>
      </c>
    </row>
    <row r="398" spans="1:11" s="128" customFormat="1" ht="15">
      <c r="A398" s="125"/>
      <c r="B398" s="45"/>
      <c r="C398" s="45"/>
      <c r="D398" s="45"/>
      <c r="E398" s="46"/>
      <c r="F398" s="130" t="s">
        <v>442</v>
      </c>
      <c r="G398" s="84"/>
      <c r="H398" s="85"/>
      <c r="I398" s="86"/>
      <c r="J398" s="65">
        <v>10000</v>
      </c>
      <c r="K398" s="50"/>
    </row>
    <row r="399" spans="1:11" s="128" customFormat="1" ht="45.75" customHeight="1">
      <c r="A399" s="125"/>
      <c r="B399" s="45"/>
      <c r="C399" s="45"/>
      <c r="D399" s="45"/>
      <c r="E399" s="46"/>
      <c r="F399" s="130" t="s">
        <v>235</v>
      </c>
      <c r="G399" s="84" t="s">
        <v>742</v>
      </c>
      <c r="H399" s="85">
        <v>149400000</v>
      </c>
      <c r="I399" s="86">
        <v>0</v>
      </c>
      <c r="J399" s="65">
        <v>20000</v>
      </c>
      <c r="K399" s="50">
        <v>1.3386880856760375E-2</v>
      </c>
    </row>
    <row r="400" spans="1:11" s="128" customFormat="1" ht="15">
      <c r="A400" s="125"/>
      <c r="B400" s="45"/>
      <c r="C400" s="45"/>
      <c r="D400" s="45"/>
      <c r="E400" s="46"/>
      <c r="F400" s="130" t="s">
        <v>442</v>
      </c>
      <c r="G400" s="84"/>
      <c r="H400" s="85"/>
      <c r="I400" s="86"/>
      <c r="J400" s="65">
        <v>10000</v>
      </c>
      <c r="K400" s="50"/>
    </row>
    <row r="401" spans="1:12" s="128" customFormat="1" ht="48" customHeight="1">
      <c r="A401" s="125"/>
      <c r="B401" s="45"/>
      <c r="C401" s="45"/>
      <c r="D401" s="45"/>
      <c r="E401" s="46"/>
      <c r="F401" s="130" t="s">
        <v>98</v>
      </c>
      <c r="G401" s="84" t="s">
        <v>742</v>
      </c>
      <c r="H401" s="85">
        <v>144000000</v>
      </c>
      <c r="I401" s="86">
        <v>0</v>
      </c>
      <c r="J401" s="65">
        <v>20000</v>
      </c>
      <c r="K401" s="50">
        <v>1.3888888888888888E-2</v>
      </c>
    </row>
    <row r="402" spans="1:12" s="128" customFormat="1" ht="15">
      <c r="A402" s="125"/>
      <c r="B402" s="45"/>
      <c r="C402" s="45"/>
      <c r="D402" s="45"/>
      <c r="E402" s="46"/>
      <c r="F402" s="130" t="s">
        <v>94</v>
      </c>
      <c r="G402" s="84"/>
      <c r="H402" s="85"/>
      <c r="I402" s="86"/>
      <c r="J402" s="65">
        <v>10000</v>
      </c>
      <c r="K402" s="50"/>
    </row>
    <row r="403" spans="1:12" s="128" customFormat="1" ht="47.25" customHeight="1">
      <c r="A403" s="125"/>
      <c r="B403" s="45"/>
      <c r="C403" s="45"/>
      <c r="D403" s="45"/>
      <c r="E403" s="46"/>
      <c r="F403" s="130" t="s">
        <v>99</v>
      </c>
      <c r="G403" s="84" t="s">
        <v>742</v>
      </c>
      <c r="H403" s="85">
        <v>144000000</v>
      </c>
      <c r="I403" s="86">
        <v>0</v>
      </c>
      <c r="J403" s="65">
        <v>20000</v>
      </c>
      <c r="K403" s="50">
        <v>1.3888888888888888E-2</v>
      </c>
    </row>
    <row r="404" spans="1:12" s="128" customFormat="1" ht="15">
      <c r="A404" s="125"/>
      <c r="B404" s="45"/>
      <c r="C404" s="45"/>
      <c r="D404" s="45"/>
      <c r="E404" s="46"/>
      <c r="F404" s="130" t="s">
        <v>94</v>
      </c>
      <c r="G404" s="84"/>
      <c r="H404" s="85"/>
      <c r="I404" s="86"/>
      <c r="J404" s="65">
        <v>10000</v>
      </c>
      <c r="K404" s="50"/>
    </row>
    <row r="405" spans="1:12" s="128" customFormat="1" ht="45">
      <c r="A405" s="125"/>
      <c r="B405" s="45"/>
      <c r="C405" s="45"/>
      <c r="D405" s="45"/>
      <c r="E405" s="46"/>
      <c r="F405" s="130" t="s">
        <v>290</v>
      </c>
      <c r="G405" s="84" t="s">
        <v>740</v>
      </c>
      <c r="H405" s="85">
        <v>15336769</v>
      </c>
      <c r="I405" s="86">
        <v>2.5744405487231372</v>
      </c>
      <c r="J405" s="65">
        <v>50000</v>
      </c>
      <c r="K405" s="50">
        <v>96.576045449990161</v>
      </c>
    </row>
    <row r="406" spans="1:12" s="128" customFormat="1" ht="15">
      <c r="A406" s="125"/>
      <c r="B406" s="45"/>
      <c r="C406" s="45"/>
      <c r="D406" s="45"/>
      <c r="E406" s="46"/>
      <c r="F406" s="130" t="s">
        <v>442</v>
      </c>
      <c r="G406" s="84"/>
      <c r="H406" s="85"/>
      <c r="I406" s="86"/>
      <c r="J406" s="65">
        <v>50000</v>
      </c>
      <c r="K406" s="50"/>
    </row>
    <row r="407" spans="1:12" s="128" customFormat="1" ht="45">
      <c r="A407" s="125"/>
      <c r="B407" s="45"/>
      <c r="C407" s="45"/>
      <c r="D407" s="45"/>
      <c r="E407" s="46"/>
      <c r="F407" s="130" t="s">
        <v>803</v>
      </c>
      <c r="G407" s="84">
        <v>2021</v>
      </c>
      <c r="H407" s="85">
        <v>3093621</v>
      </c>
      <c r="I407" s="86">
        <v>0</v>
      </c>
      <c r="J407" s="65">
        <v>2650000</v>
      </c>
      <c r="K407" s="50">
        <v>85.660137424720091</v>
      </c>
    </row>
    <row r="408" spans="1:12" s="128" customFormat="1" ht="15">
      <c r="A408" s="125"/>
      <c r="B408" s="45"/>
      <c r="C408" s="45"/>
      <c r="D408" s="45"/>
      <c r="E408" s="46"/>
      <c r="F408" s="130" t="s">
        <v>442</v>
      </c>
      <c r="G408" s="84"/>
      <c r="H408" s="85"/>
      <c r="I408" s="86"/>
      <c r="J408" s="65">
        <v>2650000</v>
      </c>
      <c r="K408" s="50"/>
    </row>
    <row r="409" spans="1:12" s="128" customFormat="1" ht="45">
      <c r="A409" s="125"/>
      <c r="B409" s="45"/>
      <c r="C409" s="45"/>
      <c r="D409" s="45"/>
      <c r="E409" s="46"/>
      <c r="F409" s="130" t="s">
        <v>714</v>
      </c>
      <c r="G409" s="84" t="s">
        <v>604</v>
      </c>
      <c r="H409" s="85">
        <v>69032573</v>
      </c>
      <c r="I409" s="86">
        <v>92.599096661223967</v>
      </c>
      <c r="J409" s="65">
        <v>258000</v>
      </c>
      <c r="K409" s="50">
        <v>92.972833998234421</v>
      </c>
    </row>
    <row r="410" spans="1:12" s="128" customFormat="1" ht="45">
      <c r="A410" s="125"/>
      <c r="B410" s="45"/>
      <c r="C410" s="45"/>
      <c r="D410" s="45"/>
      <c r="E410" s="46"/>
      <c r="F410" s="130" t="s">
        <v>61</v>
      </c>
      <c r="G410" s="84" t="s">
        <v>742</v>
      </c>
      <c r="H410" s="85">
        <v>144000000</v>
      </c>
      <c r="I410" s="86">
        <v>0</v>
      </c>
      <c r="J410" s="65">
        <v>20000</v>
      </c>
      <c r="K410" s="50">
        <v>1.3888888888888888E-2</v>
      </c>
      <c r="L410" s="166"/>
    </row>
    <row r="411" spans="1:12" s="128" customFormat="1" ht="15">
      <c r="A411" s="125"/>
      <c r="B411" s="45"/>
      <c r="C411" s="45"/>
      <c r="D411" s="45"/>
      <c r="E411" s="46"/>
      <c r="F411" s="130" t="s">
        <v>94</v>
      </c>
      <c r="G411" s="84"/>
      <c r="H411" s="85"/>
      <c r="I411" s="86"/>
      <c r="J411" s="65">
        <v>10000</v>
      </c>
      <c r="K411" s="50"/>
    </row>
    <row r="412" spans="1:12" s="128" customFormat="1" ht="45">
      <c r="A412" s="125"/>
      <c r="B412" s="45"/>
      <c r="C412" s="45"/>
      <c r="D412" s="45"/>
      <c r="E412" s="46"/>
      <c r="F412" s="130" t="s">
        <v>236</v>
      </c>
      <c r="G412" s="84" t="s">
        <v>742</v>
      </c>
      <c r="H412" s="85">
        <v>37800000</v>
      </c>
      <c r="I412" s="86">
        <v>0</v>
      </c>
      <c r="J412" s="65">
        <v>20000</v>
      </c>
      <c r="K412" s="50">
        <v>5.2910052910052914E-2</v>
      </c>
    </row>
    <row r="413" spans="1:12" s="128" customFormat="1" ht="15">
      <c r="A413" s="125"/>
      <c r="B413" s="45"/>
      <c r="C413" s="45"/>
      <c r="D413" s="45"/>
      <c r="E413" s="46"/>
      <c r="F413" s="130" t="s">
        <v>94</v>
      </c>
      <c r="G413" s="84"/>
      <c r="H413" s="85"/>
      <c r="I413" s="86"/>
      <c r="J413" s="65">
        <v>10000</v>
      </c>
      <c r="K413" s="50"/>
    </row>
    <row r="414" spans="1:12" s="128" customFormat="1" ht="45">
      <c r="A414" s="125"/>
      <c r="B414" s="45"/>
      <c r="C414" s="45"/>
      <c r="D414" s="45"/>
      <c r="E414" s="46"/>
      <c r="F414" s="130" t="s">
        <v>715</v>
      </c>
      <c r="G414" s="84" t="s">
        <v>604</v>
      </c>
      <c r="H414" s="85">
        <v>61279051</v>
      </c>
      <c r="I414" s="86">
        <v>90.579488575957228</v>
      </c>
      <c r="J414" s="65">
        <v>3910465</v>
      </c>
      <c r="K414" s="50">
        <v>92.187429599717532</v>
      </c>
    </row>
    <row r="415" spans="1:12" s="128" customFormat="1" ht="15">
      <c r="A415" s="125"/>
      <c r="B415" s="45"/>
      <c r="C415" s="45"/>
      <c r="D415" s="45"/>
      <c r="E415" s="46"/>
      <c r="F415" s="130" t="s">
        <v>442</v>
      </c>
      <c r="G415" s="84"/>
      <c r="H415" s="85"/>
      <c r="I415" s="86"/>
      <c r="J415" s="65">
        <v>40000</v>
      </c>
      <c r="K415" s="50"/>
    </row>
    <row r="416" spans="1:12" s="128" customFormat="1" ht="15">
      <c r="A416" s="125"/>
      <c r="B416" s="45"/>
      <c r="C416" s="45"/>
      <c r="D416" s="45"/>
      <c r="E416" s="46"/>
      <c r="F416" s="130" t="s">
        <v>237</v>
      </c>
      <c r="G416" s="84" t="s">
        <v>742</v>
      </c>
      <c r="H416" s="85">
        <v>100000000</v>
      </c>
      <c r="I416" s="86">
        <v>0</v>
      </c>
      <c r="J416" s="65">
        <v>1500000</v>
      </c>
      <c r="K416" s="50">
        <v>1.5</v>
      </c>
    </row>
    <row r="417" spans="1:11" s="128" customFormat="1" ht="15">
      <c r="A417" s="125"/>
      <c r="B417" s="45"/>
      <c r="C417" s="45"/>
      <c r="D417" s="45"/>
      <c r="E417" s="46"/>
      <c r="F417" s="130" t="s">
        <v>442</v>
      </c>
      <c r="G417" s="84"/>
      <c r="H417" s="85"/>
      <c r="I417" s="86"/>
      <c r="J417" s="65">
        <v>1450000</v>
      </c>
      <c r="K417" s="50"/>
    </row>
    <row r="418" spans="1:11" s="128" customFormat="1" ht="45">
      <c r="A418" s="125"/>
      <c r="B418" s="45"/>
      <c r="C418" s="45"/>
      <c r="D418" s="45"/>
      <c r="E418" s="46"/>
      <c r="F418" s="130" t="s">
        <v>238</v>
      </c>
      <c r="G418" s="84" t="s">
        <v>742</v>
      </c>
      <c r="H418" s="85">
        <v>97200000</v>
      </c>
      <c r="I418" s="86">
        <v>0</v>
      </c>
      <c r="J418" s="65">
        <v>20000</v>
      </c>
      <c r="K418" s="50">
        <v>2.0576131687242798E-2</v>
      </c>
    </row>
    <row r="419" spans="1:11" s="128" customFormat="1" ht="15">
      <c r="A419" s="125"/>
      <c r="B419" s="45"/>
      <c r="C419" s="45"/>
      <c r="D419" s="45"/>
      <c r="E419" s="46"/>
      <c r="F419" s="130" t="s">
        <v>94</v>
      </c>
      <c r="G419" s="84"/>
      <c r="H419" s="85"/>
      <c r="I419" s="86"/>
      <c r="J419" s="65">
        <v>10000</v>
      </c>
      <c r="K419" s="50"/>
    </row>
    <row r="420" spans="1:11" s="128" customFormat="1" ht="45">
      <c r="A420" s="125"/>
      <c r="B420" s="45"/>
      <c r="C420" s="45"/>
      <c r="D420" s="45"/>
      <c r="E420" s="46"/>
      <c r="F420" s="130" t="s">
        <v>239</v>
      </c>
      <c r="G420" s="84" t="s">
        <v>742</v>
      </c>
      <c r="H420" s="85">
        <v>149400000</v>
      </c>
      <c r="I420" s="86">
        <v>0</v>
      </c>
      <c r="J420" s="65">
        <v>20000</v>
      </c>
      <c r="K420" s="50">
        <v>1.3386880856760375E-2</v>
      </c>
    </row>
    <row r="421" spans="1:11" s="128" customFormat="1" ht="15">
      <c r="A421" s="125"/>
      <c r="B421" s="45"/>
      <c r="C421" s="45"/>
      <c r="D421" s="45"/>
      <c r="E421" s="46"/>
      <c r="F421" s="130" t="s">
        <v>94</v>
      </c>
      <c r="G421" s="84"/>
      <c r="H421" s="85"/>
      <c r="I421" s="86"/>
      <c r="J421" s="65">
        <v>10000</v>
      </c>
      <c r="K421" s="50"/>
    </row>
    <row r="422" spans="1:11" s="128" customFormat="1" ht="45">
      <c r="A422" s="125"/>
      <c r="B422" s="45"/>
      <c r="C422" s="45"/>
      <c r="D422" s="45"/>
      <c r="E422" s="46"/>
      <c r="F422" s="130" t="s">
        <v>240</v>
      </c>
      <c r="G422" s="84" t="s">
        <v>742</v>
      </c>
      <c r="H422" s="85">
        <v>84600000</v>
      </c>
      <c r="I422" s="86">
        <v>0</v>
      </c>
      <c r="J422" s="65">
        <v>20000</v>
      </c>
      <c r="K422" s="50">
        <v>2.3640661938534278E-2</v>
      </c>
    </row>
    <row r="423" spans="1:11" s="128" customFormat="1" ht="15">
      <c r="A423" s="125"/>
      <c r="B423" s="45"/>
      <c r="C423" s="45"/>
      <c r="D423" s="45"/>
      <c r="E423" s="46"/>
      <c r="F423" s="130" t="s">
        <v>94</v>
      </c>
      <c r="G423" s="84"/>
      <c r="H423" s="85"/>
      <c r="I423" s="86"/>
      <c r="J423" s="65">
        <v>10000</v>
      </c>
      <c r="K423" s="50"/>
    </row>
    <row r="424" spans="1:11" s="128" customFormat="1" ht="45">
      <c r="A424" s="125"/>
      <c r="B424" s="45"/>
      <c r="C424" s="45"/>
      <c r="D424" s="45"/>
      <c r="E424" s="46"/>
      <c r="F424" s="66" t="s">
        <v>241</v>
      </c>
      <c r="G424" s="53" t="s">
        <v>742</v>
      </c>
      <c r="H424" s="49">
        <v>50000000</v>
      </c>
      <c r="I424" s="52">
        <v>0</v>
      </c>
      <c r="J424" s="65">
        <v>1550000</v>
      </c>
      <c r="K424" s="50">
        <v>3.1</v>
      </c>
    </row>
    <row r="425" spans="1:11" s="128" customFormat="1" ht="15">
      <c r="A425" s="125"/>
      <c r="B425" s="45"/>
      <c r="C425" s="45"/>
      <c r="D425" s="45"/>
      <c r="E425" s="46"/>
      <c r="F425" s="66" t="s">
        <v>442</v>
      </c>
      <c r="G425" s="53"/>
      <c r="H425" s="49"/>
      <c r="I425" s="52"/>
      <c r="J425" s="65">
        <v>1500000</v>
      </c>
      <c r="K425" s="50"/>
    </row>
    <row r="426" spans="1:11" s="128" customFormat="1" ht="15">
      <c r="A426" s="125"/>
      <c r="B426" s="45"/>
      <c r="C426" s="45"/>
      <c r="D426" s="45"/>
      <c r="E426" s="46"/>
      <c r="F426" s="51" t="s">
        <v>639</v>
      </c>
      <c r="G426" s="53"/>
      <c r="H426" s="49"/>
      <c r="I426" s="52"/>
      <c r="J426" s="65"/>
      <c r="K426" s="50"/>
    </row>
    <row r="427" spans="1:11" s="128" customFormat="1" ht="45">
      <c r="A427" s="125"/>
      <c r="B427" s="45"/>
      <c r="C427" s="45"/>
      <c r="D427" s="45"/>
      <c r="E427" s="46"/>
      <c r="F427" s="66" t="s">
        <v>640</v>
      </c>
      <c r="G427" s="53">
        <v>2021</v>
      </c>
      <c r="H427" s="49">
        <v>1892420282</v>
      </c>
      <c r="I427" s="52">
        <v>0</v>
      </c>
      <c r="J427" s="65">
        <v>1350000</v>
      </c>
      <c r="K427" s="50">
        <v>7.133721894870286E-2</v>
      </c>
    </row>
    <row r="428" spans="1:11" s="128" customFormat="1" ht="15">
      <c r="A428" s="125"/>
      <c r="B428" s="45"/>
      <c r="C428" s="45"/>
      <c r="D428" s="45"/>
      <c r="E428" s="46"/>
      <c r="F428" s="66" t="s">
        <v>442</v>
      </c>
      <c r="G428" s="53"/>
      <c r="H428" s="49"/>
      <c r="I428" s="52"/>
      <c r="J428" s="65">
        <v>1265709</v>
      </c>
      <c r="K428" s="50"/>
    </row>
    <row r="429" spans="1:11" s="128" customFormat="1" ht="45">
      <c r="A429" s="125"/>
      <c r="B429" s="45"/>
      <c r="C429" s="45"/>
      <c r="D429" s="45"/>
      <c r="E429" s="46"/>
      <c r="F429" s="66" t="s">
        <v>641</v>
      </c>
      <c r="G429" s="84" t="s">
        <v>572</v>
      </c>
      <c r="H429" s="49">
        <v>64363590</v>
      </c>
      <c r="I429" s="52">
        <v>0.57419109157832871</v>
      </c>
      <c r="J429" s="65">
        <v>321000</v>
      </c>
      <c r="K429" s="50">
        <v>1.0729202643917159</v>
      </c>
    </row>
    <row r="430" spans="1:11" s="128" customFormat="1" ht="15">
      <c r="A430" s="125"/>
      <c r="B430" s="45"/>
      <c r="C430" s="45"/>
      <c r="D430" s="45"/>
      <c r="E430" s="46"/>
      <c r="F430" s="66" t="s">
        <v>442</v>
      </c>
      <c r="G430" s="84"/>
      <c r="H430" s="49"/>
      <c r="I430" s="52"/>
      <c r="J430" s="65">
        <v>221000</v>
      </c>
      <c r="K430" s="50"/>
    </row>
    <row r="431" spans="1:11" s="128" customFormat="1" ht="45">
      <c r="A431" s="125"/>
      <c r="B431" s="45"/>
      <c r="C431" s="45"/>
      <c r="D431" s="45"/>
      <c r="E431" s="46"/>
      <c r="F431" s="66" t="s">
        <v>242</v>
      </c>
      <c r="G431" s="84" t="s">
        <v>742</v>
      </c>
      <c r="H431" s="49"/>
      <c r="I431" s="52"/>
      <c r="J431" s="65">
        <v>10000</v>
      </c>
      <c r="K431" s="50"/>
    </row>
    <row r="432" spans="1:11" s="128" customFormat="1" ht="15">
      <c r="A432" s="125"/>
      <c r="B432" s="45"/>
      <c r="C432" s="45"/>
      <c r="D432" s="45"/>
      <c r="E432" s="46"/>
      <c r="F432" s="66" t="s">
        <v>442</v>
      </c>
      <c r="G432" s="84"/>
      <c r="H432" s="49"/>
      <c r="I432" s="52"/>
      <c r="J432" s="65">
        <v>10000</v>
      </c>
      <c r="K432" s="50"/>
    </row>
    <row r="433" spans="1:11" s="128" customFormat="1" ht="45">
      <c r="A433" s="125"/>
      <c r="B433" s="45"/>
      <c r="C433" s="45"/>
      <c r="D433" s="45"/>
      <c r="E433" s="46"/>
      <c r="F433" s="66" t="s">
        <v>243</v>
      </c>
      <c r="G433" s="84" t="s">
        <v>742</v>
      </c>
      <c r="H433" s="49"/>
      <c r="I433" s="52"/>
      <c r="J433" s="65">
        <v>10000</v>
      </c>
      <c r="K433" s="50"/>
    </row>
    <row r="434" spans="1:11" s="128" customFormat="1" ht="15">
      <c r="A434" s="125"/>
      <c r="B434" s="45"/>
      <c r="C434" s="45"/>
      <c r="D434" s="45"/>
      <c r="E434" s="46"/>
      <c r="F434" s="66" t="s">
        <v>442</v>
      </c>
      <c r="G434" s="84"/>
      <c r="H434" s="49"/>
      <c r="I434" s="52"/>
      <c r="J434" s="65">
        <v>10000</v>
      </c>
      <c r="K434" s="50"/>
    </row>
    <row r="435" spans="1:11" s="128" customFormat="1" ht="45">
      <c r="A435" s="125"/>
      <c r="B435" s="45"/>
      <c r="C435" s="45"/>
      <c r="D435" s="45"/>
      <c r="E435" s="46"/>
      <c r="F435" s="66" t="s">
        <v>642</v>
      </c>
      <c r="G435" s="84" t="s">
        <v>604</v>
      </c>
      <c r="H435" s="49">
        <v>25305207</v>
      </c>
      <c r="I435" s="52">
        <v>1.2631431942050504</v>
      </c>
      <c r="J435" s="65">
        <v>22774720</v>
      </c>
      <c r="K435" s="50">
        <v>91.263276368377461</v>
      </c>
    </row>
    <row r="436" spans="1:11" s="128" customFormat="1" ht="15">
      <c r="A436" s="125"/>
      <c r="B436" s="45"/>
      <c r="C436" s="45"/>
      <c r="D436" s="45"/>
      <c r="E436" s="46"/>
      <c r="F436" s="66" t="s">
        <v>442</v>
      </c>
      <c r="G436" s="53"/>
      <c r="H436" s="49"/>
      <c r="I436" s="52"/>
      <c r="J436" s="65">
        <v>182000</v>
      </c>
      <c r="K436" s="50"/>
    </row>
    <row r="437" spans="1:11" s="128" customFormat="1" ht="49.5" customHeight="1">
      <c r="A437" s="125"/>
      <c r="B437" s="45"/>
      <c r="C437" s="45"/>
      <c r="D437" s="45"/>
      <c r="E437" s="46"/>
      <c r="F437" s="66" t="s">
        <v>180</v>
      </c>
      <c r="G437" s="53" t="s">
        <v>742</v>
      </c>
      <c r="H437" s="49">
        <v>22929676</v>
      </c>
      <c r="I437" s="52">
        <v>1.3270532038917602</v>
      </c>
      <c r="J437" s="65">
        <v>3758942</v>
      </c>
      <c r="K437" s="50">
        <v>17.72040302706414</v>
      </c>
    </row>
    <row r="438" spans="1:11" s="128" customFormat="1" ht="15">
      <c r="A438" s="125"/>
      <c r="B438" s="45"/>
      <c r="C438" s="45"/>
      <c r="D438" s="45"/>
      <c r="E438" s="46"/>
      <c r="F438" s="66" t="s">
        <v>442</v>
      </c>
      <c r="G438" s="53"/>
      <c r="H438" s="49"/>
      <c r="I438" s="52"/>
      <c r="J438" s="65">
        <v>203434</v>
      </c>
      <c r="K438" s="50"/>
    </row>
    <row r="439" spans="1:11" s="128" customFormat="1" ht="48.75" customHeight="1">
      <c r="A439" s="125"/>
      <c r="B439" s="45"/>
      <c r="C439" s="45"/>
      <c r="D439" s="45"/>
      <c r="E439" s="46"/>
      <c r="F439" s="66" t="s">
        <v>643</v>
      </c>
      <c r="G439" s="53" t="s">
        <v>572</v>
      </c>
      <c r="H439" s="49">
        <v>88337560</v>
      </c>
      <c r="I439" s="52">
        <v>2.3826784439144572E-2</v>
      </c>
      <c r="J439" s="65">
        <v>77539920</v>
      </c>
      <c r="K439" s="50">
        <v>100</v>
      </c>
    </row>
    <row r="440" spans="1:11" s="128" customFormat="1" ht="15">
      <c r="A440" s="125"/>
      <c r="B440" s="45"/>
      <c r="C440" s="45"/>
      <c r="D440" s="45"/>
      <c r="E440" s="46"/>
      <c r="F440" s="66" t="s">
        <v>442</v>
      </c>
      <c r="G440" s="53"/>
      <c r="H440" s="49"/>
      <c r="I440" s="52"/>
      <c r="J440" s="65">
        <v>92000</v>
      </c>
      <c r="K440" s="50"/>
    </row>
    <row r="441" spans="1:11" s="128" customFormat="1" ht="45">
      <c r="A441" s="125"/>
      <c r="B441" s="45"/>
      <c r="C441" s="45"/>
      <c r="D441" s="45"/>
      <c r="E441" s="46"/>
      <c r="F441" s="66" t="s">
        <v>644</v>
      </c>
      <c r="G441" s="53">
        <v>2021</v>
      </c>
      <c r="H441" s="49">
        <v>113767181</v>
      </c>
      <c r="I441" s="52">
        <v>0.16132772068950182</v>
      </c>
      <c r="J441" s="65">
        <v>282374</v>
      </c>
      <c r="K441" s="50">
        <v>0.40953111073394705</v>
      </c>
    </row>
    <row r="442" spans="1:11" s="128" customFormat="1" ht="15">
      <c r="A442" s="125"/>
      <c r="B442" s="45"/>
      <c r="C442" s="45"/>
      <c r="D442" s="45"/>
      <c r="E442" s="46"/>
      <c r="F442" s="66" t="s">
        <v>442</v>
      </c>
      <c r="G442" s="53"/>
      <c r="H442" s="49"/>
      <c r="I442" s="52"/>
      <c r="J442" s="65">
        <v>282374</v>
      </c>
      <c r="K442" s="50"/>
    </row>
    <row r="443" spans="1:11" s="128" customFormat="1" ht="45">
      <c r="A443" s="125"/>
      <c r="B443" s="45"/>
      <c r="C443" s="45"/>
      <c r="D443" s="45"/>
      <c r="E443" s="46"/>
      <c r="F443" s="66" t="s">
        <v>804</v>
      </c>
      <c r="G443" s="53">
        <v>2021</v>
      </c>
      <c r="H443" s="49">
        <v>30000000</v>
      </c>
      <c r="I443" s="52">
        <v>0</v>
      </c>
      <c r="J443" s="65">
        <v>10000</v>
      </c>
      <c r="K443" s="50">
        <v>5.0333333333333332</v>
      </c>
    </row>
    <row r="444" spans="1:11" s="128" customFormat="1" ht="45">
      <c r="A444" s="125"/>
      <c r="B444" s="45"/>
      <c r="C444" s="45"/>
      <c r="D444" s="45"/>
      <c r="E444" s="46"/>
      <c r="F444" s="66" t="s">
        <v>805</v>
      </c>
      <c r="G444" s="53" t="s">
        <v>742</v>
      </c>
      <c r="H444" s="49">
        <v>50000000</v>
      </c>
      <c r="I444" s="52">
        <v>0</v>
      </c>
      <c r="J444" s="65">
        <v>1854000</v>
      </c>
      <c r="K444" s="50">
        <v>3.7080000000000002</v>
      </c>
    </row>
    <row r="445" spans="1:11" s="128" customFormat="1" ht="15">
      <c r="A445" s="125"/>
      <c r="B445" s="45"/>
      <c r="C445" s="45"/>
      <c r="D445" s="45"/>
      <c r="E445" s="46"/>
      <c r="F445" s="66" t="s">
        <v>442</v>
      </c>
      <c r="G445" s="53"/>
      <c r="H445" s="49"/>
      <c r="I445" s="52"/>
      <c r="J445" s="65">
        <v>1834000</v>
      </c>
      <c r="K445" s="50"/>
    </row>
    <row r="446" spans="1:11" s="128" customFormat="1" ht="60">
      <c r="A446" s="125"/>
      <c r="B446" s="45"/>
      <c r="C446" s="45"/>
      <c r="D446" s="45"/>
      <c r="E446" s="46"/>
      <c r="F446" s="66" t="s">
        <v>244</v>
      </c>
      <c r="G446" s="53" t="s">
        <v>742</v>
      </c>
      <c r="H446" s="49">
        <v>50000000</v>
      </c>
      <c r="I446" s="52">
        <v>0</v>
      </c>
      <c r="J446" s="65">
        <v>10000</v>
      </c>
      <c r="K446" s="50">
        <v>0.02</v>
      </c>
    </row>
    <row r="447" spans="1:11" s="128" customFormat="1" ht="15">
      <c r="A447" s="125"/>
      <c r="B447" s="45"/>
      <c r="C447" s="45"/>
      <c r="D447" s="45"/>
      <c r="E447" s="46"/>
      <c r="F447" s="66" t="s">
        <v>442</v>
      </c>
      <c r="G447" s="53"/>
      <c r="H447" s="49"/>
      <c r="I447" s="52"/>
      <c r="J447" s="65">
        <v>10000</v>
      </c>
      <c r="K447" s="50"/>
    </row>
    <row r="448" spans="1:11" s="128" customFormat="1" ht="45">
      <c r="A448" s="125"/>
      <c r="B448" s="45"/>
      <c r="C448" s="45"/>
      <c r="D448" s="45"/>
      <c r="E448" s="46"/>
      <c r="F448" s="66" t="s">
        <v>181</v>
      </c>
      <c r="G448" s="53" t="s">
        <v>742</v>
      </c>
      <c r="H448" s="49"/>
      <c r="I448" s="52"/>
      <c r="J448" s="65">
        <v>100000</v>
      </c>
      <c r="K448" s="50"/>
    </row>
    <row r="449" spans="1:11" s="128" customFormat="1" ht="15">
      <c r="A449" s="125"/>
      <c r="B449" s="45"/>
      <c r="C449" s="45"/>
      <c r="D449" s="45"/>
      <c r="E449" s="46"/>
      <c r="F449" s="66" t="s">
        <v>442</v>
      </c>
      <c r="G449" s="53"/>
      <c r="H449" s="49"/>
      <c r="I449" s="52"/>
      <c r="J449" s="65">
        <v>100000</v>
      </c>
      <c r="K449" s="50"/>
    </row>
    <row r="450" spans="1:11" s="128" customFormat="1" ht="48" customHeight="1">
      <c r="A450" s="125"/>
      <c r="B450" s="45"/>
      <c r="C450" s="45"/>
      <c r="D450" s="45"/>
      <c r="E450" s="46"/>
      <c r="F450" s="66" t="s">
        <v>439</v>
      </c>
      <c r="G450" s="53" t="s">
        <v>742</v>
      </c>
      <c r="H450" s="49">
        <v>250912000</v>
      </c>
      <c r="I450" s="52">
        <v>0</v>
      </c>
      <c r="J450" s="65">
        <v>1760000</v>
      </c>
      <c r="K450" s="50">
        <v>0.7014411427113888</v>
      </c>
    </row>
    <row r="451" spans="1:11" s="128" customFormat="1" ht="15">
      <c r="A451" s="125"/>
      <c r="B451" s="45"/>
      <c r="C451" s="45"/>
      <c r="D451" s="45"/>
      <c r="E451" s="46"/>
      <c r="F451" s="66" t="s">
        <v>442</v>
      </c>
      <c r="G451" s="53"/>
      <c r="H451" s="49"/>
      <c r="I451" s="52"/>
      <c r="J451" s="65">
        <v>1710000</v>
      </c>
      <c r="K451" s="50"/>
    </row>
    <row r="452" spans="1:11" s="128" customFormat="1" ht="45">
      <c r="A452" s="125"/>
      <c r="B452" s="45"/>
      <c r="C452" s="45"/>
      <c r="D452" s="45"/>
      <c r="E452" s="46"/>
      <c r="F452" s="66" t="s">
        <v>489</v>
      </c>
      <c r="G452" s="53" t="s">
        <v>742</v>
      </c>
      <c r="H452" s="49">
        <v>85523000</v>
      </c>
      <c r="I452" s="52">
        <v>0</v>
      </c>
      <c r="J452" s="65">
        <v>2500000</v>
      </c>
      <c r="K452" s="50">
        <v>2.9231902529144209</v>
      </c>
    </row>
    <row r="453" spans="1:11" s="128" customFormat="1" ht="15">
      <c r="A453" s="125"/>
      <c r="B453" s="45"/>
      <c r="C453" s="45"/>
      <c r="D453" s="45"/>
      <c r="E453" s="46"/>
      <c r="F453" s="66" t="s">
        <v>442</v>
      </c>
      <c r="G453" s="53"/>
      <c r="H453" s="49"/>
      <c r="I453" s="52"/>
      <c r="J453" s="65">
        <v>2450000</v>
      </c>
      <c r="K453" s="50"/>
    </row>
    <row r="454" spans="1:11" s="128" customFormat="1" ht="45">
      <c r="A454" s="125"/>
      <c r="B454" s="45"/>
      <c r="C454" s="45"/>
      <c r="D454" s="45"/>
      <c r="E454" s="46"/>
      <c r="F454" s="66" t="s">
        <v>490</v>
      </c>
      <c r="G454" s="53" t="s">
        <v>742</v>
      </c>
      <c r="H454" s="49">
        <v>104720000</v>
      </c>
      <c r="I454" s="52">
        <v>0</v>
      </c>
      <c r="J454" s="65">
        <v>850000</v>
      </c>
      <c r="K454" s="50">
        <v>0.81168831168831157</v>
      </c>
    </row>
    <row r="455" spans="1:11" s="128" customFormat="1" ht="15">
      <c r="A455" s="125"/>
      <c r="B455" s="45"/>
      <c r="C455" s="45"/>
      <c r="D455" s="45"/>
      <c r="E455" s="46"/>
      <c r="F455" s="66" t="s">
        <v>442</v>
      </c>
      <c r="G455" s="53"/>
      <c r="H455" s="49"/>
      <c r="I455" s="52"/>
      <c r="J455" s="65">
        <v>800000</v>
      </c>
      <c r="K455" s="50"/>
    </row>
    <row r="456" spans="1:11" s="128" customFormat="1" ht="45">
      <c r="A456" s="125"/>
      <c r="B456" s="45"/>
      <c r="C456" s="45"/>
      <c r="D456" s="45"/>
      <c r="E456" s="46"/>
      <c r="F456" s="66" t="s">
        <v>491</v>
      </c>
      <c r="G456" s="53" t="s">
        <v>742</v>
      </c>
      <c r="H456" s="49">
        <v>231000000</v>
      </c>
      <c r="I456" s="52">
        <v>0</v>
      </c>
      <c r="J456" s="65">
        <v>1600000</v>
      </c>
      <c r="K456" s="50">
        <v>0.69264069264069261</v>
      </c>
    </row>
    <row r="457" spans="1:11" s="128" customFormat="1" ht="15">
      <c r="A457" s="125"/>
      <c r="B457" s="45"/>
      <c r="C457" s="45"/>
      <c r="D457" s="45"/>
      <c r="E457" s="46"/>
      <c r="F457" s="66" t="s">
        <v>442</v>
      </c>
      <c r="G457" s="53"/>
      <c r="H457" s="49"/>
      <c r="I457" s="52"/>
      <c r="J457" s="65">
        <v>1550000</v>
      </c>
      <c r="K457" s="50"/>
    </row>
    <row r="458" spans="1:11" s="128" customFormat="1" ht="45">
      <c r="A458" s="125"/>
      <c r="B458" s="45"/>
      <c r="C458" s="45"/>
      <c r="D458" s="45"/>
      <c r="E458" s="46"/>
      <c r="F458" s="66" t="s">
        <v>95</v>
      </c>
      <c r="G458" s="53" t="s">
        <v>742</v>
      </c>
      <c r="H458" s="49">
        <v>176238000</v>
      </c>
      <c r="I458" s="52">
        <v>0</v>
      </c>
      <c r="J458" s="65">
        <v>20000</v>
      </c>
      <c r="K458" s="50">
        <v>1.1348290380054244E-2</v>
      </c>
    </row>
    <row r="459" spans="1:11" s="128" customFormat="1" ht="15">
      <c r="A459" s="125"/>
      <c r="B459" s="45"/>
      <c r="C459" s="45"/>
      <c r="D459" s="45"/>
      <c r="E459" s="46"/>
      <c r="F459" s="66" t="s">
        <v>442</v>
      </c>
      <c r="G459" s="53"/>
      <c r="H459" s="49"/>
      <c r="I459" s="52"/>
      <c r="J459" s="65">
        <v>10000</v>
      </c>
      <c r="K459" s="50"/>
    </row>
    <row r="460" spans="1:11" s="128" customFormat="1" ht="15">
      <c r="A460" s="125"/>
      <c r="B460" s="45"/>
      <c r="C460" s="45"/>
      <c r="D460" s="45"/>
      <c r="E460" s="46"/>
      <c r="F460" s="51" t="s">
        <v>645</v>
      </c>
      <c r="G460" s="53"/>
      <c r="H460" s="49"/>
      <c r="I460" s="52"/>
      <c r="J460" s="65"/>
      <c r="K460" s="50"/>
    </row>
    <row r="461" spans="1:11" s="128" customFormat="1" ht="33" customHeight="1">
      <c r="A461" s="125"/>
      <c r="B461" s="45"/>
      <c r="C461" s="45"/>
      <c r="D461" s="45"/>
      <c r="E461" s="46"/>
      <c r="F461" s="66" t="s">
        <v>291</v>
      </c>
      <c r="G461" s="53" t="s">
        <v>740</v>
      </c>
      <c r="H461" s="49">
        <v>22609697</v>
      </c>
      <c r="I461" s="52">
        <v>2.9951484975672167</v>
      </c>
      <c r="J461" s="65">
        <v>50000</v>
      </c>
      <c r="K461" s="50">
        <v>100</v>
      </c>
    </row>
    <row r="462" spans="1:11" s="128" customFormat="1" ht="15">
      <c r="A462" s="125"/>
      <c r="B462" s="45"/>
      <c r="C462" s="45"/>
      <c r="D462" s="45"/>
      <c r="E462" s="46"/>
      <c r="F462" s="66" t="s">
        <v>442</v>
      </c>
      <c r="G462" s="53"/>
      <c r="H462" s="49"/>
      <c r="I462" s="52"/>
      <c r="J462" s="65">
        <v>50000</v>
      </c>
      <c r="K462" s="50"/>
    </row>
    <row r="463" spans="1:11" s="128" customFormat="1" ht="45">
      <c r="A463" s="125"/>
      <c r="B463" s="45"/>
      <c r="C463" s="45"/>
      <c r="D463" s="45"/>
      <c r="E463" s="46"/>
      <c r="F463" s="66" t="s">
        <v>646</v>
      </c>
      <c r="G463" s="53">
        <v>2021</v>
      </c>
      <c r="H463" s="49">
        <v>126512874</v>
      </c>
      <c r="I463" s="52">
        <v>4.5116942011767112</v>
      </c>
      <c r="J463" s="65">
        <v>455200</v>
      </c>
      <c r="K463" s="50">
        <v>4.8714994807564009</v>
      </c>
    </row>
    <row r="464" spans="1:11" s="128" customFormat="1" ht="15">
      <c r="A464" s="125"/>
      <c r="B464" s="45"/>
      <c r="C464" s="45"/>
      <c r="D464" s="45"/>
      <c r="E464" s="46"/>
      <c r="F464" s="66" t="s">
        <v>442</v>
      </c>
      <c r="G464" s="53"/>
      <c r="H464" s="49"/>
      <c r="I464" s="52"/>
      <c r="J464" s="65">
        <v>396897</v>
      </c>
      <c r="K464" s="50"/>
    </row>
    <row r="465" spans="1:11" s="128" customFormat="1" ht="46.5" customHeight="1">
      <c r="A465" s="125"/>
      <c r="B465" s="45"/>
      <c r="C465" s="45"/>
      <c r="D465" s="45"/>
      <c r="E465" s="46"/>
      <c r="F465" s="66" t="s">
        <v>647</v>
      </c>
      <c r="G465" s="53">
        <v>2021</v>
      </c>
      <c r="H465" s="49">
        <v>293096278</v>
      </c>
      <c r="I465" s="52">
        <v>3.3481766015466081</v>
      </c>
      <c r="J465" s="65">
        <v>854151</v>
      </c>
      <c r="K465" s="50">
        <v>3.6395999542512101</v>
      </c>
    </row>
    <row r="466" spans="1:11" s="128" customFormat="1" ht="15">
      <c r="A466" s="125"/>
      <c r="B466" s="45"/>
      <c r="C466" s="45"/>
      <c r="D466" s="45"/>
      <c r="E466" s="46"/>
      <c r="F466" s="66" t="s">
        <v>442</v>
      </c>
      <c r="G466" s="53"/>
      <c r="H466" s="49"/>
      <c r="I466" s="52"/>
      <c r="J466" s="65">
        <v>747364</v>
      </c>
      <c r="K466" s="50"/>
    </row>
    <row r="467" spans="1:11" s="128" customFormat="1" ht="38.25" customHeight="1">
      <c r="A467" s="125"/>
      <c r="B467" s="45"/>
      <c r="C467" s="45"/>
      <c r="D467" s="45"/>
      <c r="E467" s="46"/>
      <c r="F467" s="64" t="s">
        <v>806</v>
      </c>
      <c r="G467" s="53">
        <v>2021</v>
      </c>
      <c r="H467" s="49">
        <v>50000000</v>
      </c>
      <c r="I467" s="52">
        <v>0</v>
      </c>
      <c r="J467" s="65">
        <v>10000</v>
      </c>
      <c r="K467" s="50">
        <v>3.02</v>
      </c>
    </row>
    <row r="468" spans="1:11" s="128" customFormat="1" ht="30">
      <c r="A468" s="125"/>
      <c r="B468" s="45"/>
      <c r="C468" s="45"/>
      <c r="D468" s="45"/>
      <c r="E468" s="46"/>
      <c r="F468" s="64" t="s">
        <v>807</v>
      </c>
      <c r="G468" s="53">
        <v>2021</v>
      </c>
      <c r="H468" s="49">
        <v>10000000</v>
      </c>
      <c r="I468" s="52">
        <v>0</v>
      </c>
      <c r="J468" s="65">
        <v>10000</v>
      </c>
      <c r="K468" s="50">
        <v>5.0999999999999996</v>
      </c>
    </row>
    <row r="469" spans="1:11" s="128" customFormat="1" ht="45">
      <c r="A469" s="125"/>
      <c r="B469" s="45"/>
      <c r="C469" s="45"/>
      <c r="D469" s="45"/>
      <c r="E469" s="46"/>
      <c r="F469" s="130" t="s">
        <v>492</v>
      </c>
      <c r="G469" s="84" t="s">
        <v>742</v>
      </c>
      <c r="H469" s="85">
        <v>109802000</v>
      </c>
      <c r="I469" s="86">
        <v>0.91073022349319688</v>
      </c>
      <c r="J469" s="89">
        <v>900000</v>
      </c>
      <c r="K469" s="90">
        <v>1.7303874246370741</v>
      </c>
    </row>
    <row r="470" spans="1:11" s="128" customFormat="1" ht="15">
      <c r="A470" s="125"/>
      <c r="B470" s="45"/>
      <c r="C470" s="45"/>
      <c r="D470" s="45"/>
      <c r="E470" s="46"/>
      <c r="F470" s="130" t="s">
        <v>442</v>
      </c>
      <c r="G470" s="84"/>
      <c r="H470" s="85"/>
      <c r="I470" s="86"/>
      <c r="J470" s="89">
        <v>850000</v>
      </c>
      <c r="K470" s="90"/>
    </row>
    <row r="471" spans="1:11" s="128" customFormat="1" ht="15">
      <c r="A471" s="125"/>
      <c r="B471" s="45"/>
      <c r="C471" s="45"/>
      <c r="D471" s="45"/>
      <c r="E471" s="46"/>
      <c r="F471" s="102" t="s">
        <v>808</v>
      </c>
      <c r="G471" s="53"/>
      <c r="H471" s="49"/>
      <c r="I471" s="52"/>
      <c r="J471" s="65"/>
      <c r="K471" s="50"/>
    </row>
    <row r="472" spans="1:11" s="128" customFormat="1" ht="49.5" customHeight="1">
      <c r="A472" s="125"/>
      <c r="B472" s="45"/>
      <c r="C472" s="45"/>
      <c r="D472" s="45"/>
      <c r="E472" s="46"/>
      <c r="F472" s="64" t="s">
        <v>809</v>
      </c>
      <c r="G472" s="53" t="s">
        <v>576</v>
      </c>
      <c r="H472" s="49">
        <v>3797784</v>
      </c>
      <c r="I472" s="52">
        <v>100</v>
      </c>
      <c r="J472" s="65">
        <v>10442</v>
      </c>
      <c r="K472" s="50">
        <v>100</v>
      </c>
    </row>
    <row r="473" spans="1:11" s="128" customFormat="1" ht="50.25" customHeight="1">
      <c r="A473" s="125"/>
      <c r="B473" s="45"/>
      <c r="C473" s="45"/>
      <c r="D473" s="45"/>
      <c r="E473" s="46"/>
      <c r="F473" s="64" t="s">
        <v>810</v>
      </c>
      <c r="G473" s="53" t="s">
        <v>576</v>
      </c>
      <c r="H473" s="49">
        <v>4173444</v>
      </c>
      <c r="I473" s="52">
        <v>100</v>
      </c>
      <c r="J473" s="65">
        <v>10442</v>
      </c>
      <c r="K473" s="50">
        <v>100</v>
      </c>
    </row>
    <row r="474" spans="1:11" s="128" customFormat="1" ht="45">
      <c r="A474" s="125"/>
      <c r="B474" s="45"/>
      <c r="C474" s="45"/>
      <c r="D474" s="45"/>
      <c r="E474" s="46"/>
      <c r="F474" s="64" t="s">
        <v>60</v>
      </c>
      <c r="G474" s="53" t="s">
        <v>742</v>
      </c>
      <c r="H474" s="49">
        <v>40000000</v>
      </c>
      <c r="I474" s="52">
        <v>0</v>
      </c>
      <c r="J474" s="65">
        <v>1510000</v>
      </c>
      <c r="K474" s="50">
        <v>3.7749999999999999</v>
      </c>
    </row>
    <row r="475" spans="1:11" s="128" customFormat="1" ht="15">
      <c r="A475" s="125"/>
      <c r="B475" s="45"/>
      <c r="C475" s="45"/>
      <c r="D475" s="45"/>
      <c r="E475" s="46"/>
      <c r="F475" s="64" t="s">
        <v>442</v>
      </c>
      <c r="G475" s="53"/>
      <c r="H475" s="49"/>
      <c r="I475" s="52"/>
      <c r="J475" s="65">
        <v>1460000</v>
      </c>
      <c r="K475" s="50"/>
    </row>
    <row r="476" spans="1:11" s="128" customFormat="1" ht="52.5" customHeight="1">
      <c r="A476" s="125"/>
      <c r="B476" s="45"/>
      <c r="C476" s="45"/>
      <c r="D476" s="45"/>
      <c r="E476" s="46"/>
      <c r="F476" s="64" t="s">
        <v>445</v>
      </c>
      <c r="G476" s="53" t="s">
        <v>742</v>
      </c>
      <c r="H476" s="49">
        <v>126650000</v>
      </c>
      <c r="I476" s="52">
        <v>0</v>
      </c>
      <c r="J476" s="65">
        <v>20000</v>
      </c>
      <c r="K476" s="50">
        <v>1.5791551519936834E-2</v>
      </c>
    </row>
    <row r="477" spans="1:11" s="128" customFormat="1" ht="15">
      <c r="A477" s="125"/>
      <c r="B477" s="45"/>
      <c r="C477" s="45"/>
      <c r="D477" s="45"/>
      <c r="E477" s="46"/>
      <c r="F477" s="64" t="s">
        <v>442</v>
      </c>
      <c r="G477" s="53"/>
      <c r="H477" s="49"/>
      <c r="I477" s="52"/>
      <c r="J477" s="65">
        <v>20000</v>
      </c>
      <c r="K477" s="50"/>
    </row>
    <row r="478" spans="1:11" s="128" customFormat="1" ht="45">
      <c r="A478" s="125"/>
      <c r="B478" s="45"/>
      <c r="C478" s="45"/>
      <c r="D478" s="45"/>
      <c r="E478" s="46"/>
      <c r="F478" s="64" t="s">
        <v>245</v>
      </c>
      <c r="G478" s="53" t="s">
        <v>742</v>
      </c>
      <c r="H478" s="49">
        <v>147390000</v>
      </c>
      <c r="I478" s="52">
        <v>0</v>
      </c>
      <c r="J478" s="65">
        <v>10000</v>
      </c>
      <c r="K478" s="50">
        <v>6.7847208087387211E-3</v>
      </c>
    </row>
    <row r="479" spans="1:11" s="128" customFormat="1" ht="15">
      <c r="A479" s="125"/>
      <c r="B479" s="45"/>
      <c r="C479" s="45"/>
      <c r="D479" s="45"/>
      <c r="E479" s="46"/>
      <c r="F479" s="64" t="s">
        <v>442</v>
      </c>
      <c r="G479" s="53"/>
      <c r="H479" s="49"/>
      <c r="I479" s="52"/>
      <c r="J479" s="65">
        <v>10000</v>
      </c>
      <c r="K479" s="50"/>
    </row>
    <row r="480" spans="1:11" s="128" customFormat="1" ht="45">
      <c r="A480" s="125"/>
      <c r="B480" s="45"/>
      <c r="C480" s="45"/>
      <c r="D480" s="45"/>
      <c r="E480" s="46"/>
      <c r="F480" s="64" t="s">
        <v>246</v>
      </c>
      <c r="G480" s="53" t="s">
        <v>742</v>
      </c>
      <c r="H480" s="49">
        <v>147390000</v>
      </c>
      <c r="I480" s="52">
        <v>0</v>
      </c>
      <c r="J480" s="65">
        <v>10000</v>
      </c>
      <c r="K480" s="50">
        <v>6.7847208087387211E-3</v>
      </c>
    </row>
    <row r="481" spans="1:11" s="128" customFormat="1" ht="15">
      <c r="A481" s="125"/>
      <c r="B481" s="45"/>
      <c r="C481" s="45"/>
      <c r="D481" s="45"/>
      <c r="E481" s="46"/>
      <c r="F481" s="64" t="s">
        <v>442</v>
      </c>
      <c r="G481" s="53"/>
      <c r="H481" s="49"/>
      <c r="I481" s="52"/>
      <c r="J481" s="65">
        <v>10000</v>
      </c>
      <c r="K481" s="50"/>
    </row>
    <row r="482" spans="1:11" s="128" customFormat="1" ht="45">
      <c r="A482" s="125"/>
      <c r="B482" s="45"/>
      <c r="C482" s="45"/>
      <c r="D482" s="45"/>
      <c r="E482" s="46"/>
      <c r="F482" s="64" t="s">
        <v>247</v>
      </c>
      <c r="G482" s="53" t="s">
        <v>742</v>
      </c>
      <c r="H482" s="49">
        <v>53771000</v>
      </c>
      <c r="I482" s="52">
        <v>0</v>
      </c>
      <c r="J482" s="65">
        <v>10000</v>
      </c>
      <c r="K482" s="50">
        <v>1.8597385207639806E-2</v>
      </c>
    </row>
    <row r="483" spans="1:11" s="128" customFormat="1" ht="15">
      <c r="A483" s="125"/>
      <c r="B483" s="45"/>
      <c r="C483" s="45"/>
      <c r="D483" s="45"/>
      <c r="E483" s="46"/>
      <c r="F483" s="64" t="s">
        <v>442</v>
      </c>
      <c r="G483" s="53"/>
      <c r="H483" s="49"/>
      <c r="I483" s="52"/>
      <c r="J483" s="65">
        <v>10000</v>
      </c>
      <c r="K483" s="50"/>
    </row>
    <row r="484" spans="1:11" s="128" customFormat="1" ht="45">
      <c r="A484" s="125"/>
      <c r="B484" s="45"/>
      <c r="C484" s="45"/>
      <c r="D484" s="45"/>
      <c r="E484" s="46"/>
      <c r="F484" s="64" t="s">
        <v>248</v>
      </c>
      <c r="G484" s="53" t="s">
        <v>742</v>
      </c>
      <c r="H484" s="49">
        <v>147390000</v>
      </c>
      <c r="I484" s="52">
        <v>0</v>
      </c>
      <c r="J484" s="65">
        <v>10000</v>
      </c>
      <c r="K484" s="50">
        <v>6.7847208087387211E-3</v>
      </c>
    </row>
    <row r="485" spans="1:11" s="128" customFormat="1" ht="15">
      <c r="A485" s="125"/>
      <c r="B485" s="45"/>
      <c r="C485" s="45"/>
      <c r="D485" s="45"/>
      <c r="E485" s="46"/>
      <c r="F485" s="64" t="s">
        <v>442</v>
      </c>
      <c r="G485" s="53"/>
      <c r="H485" s="49"/>
      <c r="I485" s="52"/>
      <c r="J485" s="65">
        <v>10000</v>
      </c>
      <c r="K485" s="50"/>
    </row>
    <row r="486" spans="1:11" s="128" customFormat="1" ht="15">
      <c r="A486" s="125"/>
      <c r="B486" s="45"/>
      <c r="C486" s="45"/>
      <c r="D486" s="45"/>
      <c r="E486" s="46"/>
      <c r="F486" s="102" t="s">
        <v>812</v>
      </c>
      <c r="G486" s="53"/>
      <c r="H486" s="49"/>
      <c r="I486" s="52"/>
      <c r="J486" s="65"/>
      <c r="K486" s="50"/>
    </row>
    <row r="487" spans="1:11" s="128" customFormat="1" ht="45">
      <c r="A487" s="125"/>
      <c r="B487" s="45"/>
      <c r="C487" s="45"/>
      <c r="D487" s="45"/>
      <c r="E487" s="46"/>
      <c r="F487" s="64" t="s">
        <v>814</v>
      </c>
      <c r="G487" s="53">
        <v>2021</v>
      </c>
      <c r="H487" s="49">
        <v>10000000</v>
      </c>
      <c r="I487" s="52">
        <v>0</v>
      </c>
      <c r="J487" s="65">
        <v>2650000</v>
      </c>
      <c r="K487" s="50">
        <v>26.5</v>
      </c>
    </row>
    <row r="488" spans="1:11" s="128" customFormat="1" ht="15">
      <c r="A488" s="125"/>
      <c r="B488" s="45"/>
      <c r="C488" s="45"/>
      <c r="D488" s="45"/>
      <c r="E488" s="91"/>
      <c r="F488" s="64" t="s">
        <v>442</v>
      </c>
      <c r="G488" s="53"/>
      <c r="H488" s="49"/>
      <c r="I488" s="52"/>
      <c r="J488" s="65">
        <v>2650000</v>
      </c>
      <c r="K488" s="50"/>
    </row>
    <row r="489" spans="1:11" s="128" customFormat="1" ht="45">
      <c r="A489" s="125"/>
      <c r="B489" s="45"/>
      <c r="C489" s="45"/>
      <c r="D489" s="45"/>
      <c r="E489" s="91"/>
      <c r="F489" s="64" t="s">
        <v>182</v>
      </c>
      <c r="G489" s="53" t="s">
        <v>742</v>
      </c>
      <c r="H489" s="49">
        <v>270609000</v>
      </c>
      <c r="I489" s="52">
        <v>0</v>
      </c>
      <c r="J489" s="65">
        <v>1800000</v>
      </c>
      <c r="K489" s="50">
        <v>0.66516634701728328</v>
      </c>
    </row>
    <row r="490" spans="1:11" s="128" customFormat="1" ht="15">
      <c r="A490" s="125"/>
      <c r="B490" s="45"/>
      <c r="C490" s="45"/>
      <c r="D490" s="45"/>
      <c r="E490" s="91"/>
      <c r="F490" s="64" t="s">
        <v>442</v>
      </c>
      <c r="G490" s="53"/>
      <c r="H490" s="49"/>
      <c r="I490" s="52"/>
      <c r="J490" s="65">
        <v>1750000</v>
      </c>
      <c r="K490" s="50"/>
    </row>
    <row r="491" spans="1:11" s="131" customFormat="1" ht="15">
      <c r="A491" s="129"/>
      <c r="B491" s="87"/>
      <c r="C491" s="87"/>
      <c r="D491" s="87"/>
      <c r="E491" s="88"/>
      <c r="F491" s="132" t="s">
        <v>580</v>
      </c>
      <c r="G491" s="84"/>
      <c r="H491" s="85"/>
      <c r="I491" s="86"/>
      <c r="J491" s="89"/>
      <c r="K491" s="90"/>
    </row>
    <row r="492" spans="1:11" s="131" customFormat="1" ht="43.5" customHeight="1">
      <c r="A492" s="129"/>
      <c r="B492" s="87"/>
      <c r="C492" s="87"/>
      <c r="D492" s="87"/>
      <c r="E492" s="88"/>
      <c r="F492" s="83" t="s">
        <v>72</v>
      </c>
      <c r="G492" s="84" t="s">
        <v>155</v>
      </c>
      <c r="H492" s="85">
        <v>6138538330</v>
      </c>
      <c r="I492" s="86">
        <v>5.2543742770764776</v>
      </c>
      <c r="J492" s="89">
        <v>100000</v>
      </c>
      <c r="K492" s="90">
        <v>11.772212539071985</v>
      </c>
    </row>
    <row r="493" spans="1:11" s="131" customFormat="1" ht="15">
      <c r="A493" s="129"/>
      <c r="B493" s="87"/>
      <c r="C493" s="87"/>
      <c r="D493" s="87"/>
      <c r="E493" s="88"/>
      <c r="F493" s="132" t="s">
        <v>578</v>
      </c>
      <c r="G493" s="84"/>
      <c r="H493" s="85"/>
      <c r="I493" s="86"/>
      <c r="J493" s="89"/>
      <c r="K493" s="90"/>
    </row>
    <row r="494" spans="1:11" s="131" customFormat="1" ht="30">
      <c r="A494" s="129"/>
      <c r="B494" s="87"/>
      <c r="C494" s="87"/>
      <c r="D494" s="87"/>
      <c r="E494" s="88"/>
      <c r="F494" s="83" t="s">
        <v>799</v>
      </c>
      <c r="G494" s="84" t="s">
        <v>604</v>
      </c>
      <c r="H494" s="85">
        <v>94753727</v>
      </c>
      <c r="I494" s="86">
        <v>100</v>
      </c>
      <c r="J494" s="89">
        <v>10442</v>
      </c>
      <c r="K494" s="90">
        <v>100</v>
      </c>
    </row>
    <row r="495" spans="1:11" s="131" customFormat="1" ht="45">
      <c r="A495" s="129"/>
      <c r="B495" s="87"/>
      <c r="C495" s="87"/>
      <c r="D495" s="87"/>
      <c r="E495" s="88"/>
      <c r="F495" s="83" t="s">
        <v>800</v>
      </c>
      <c r="G495" s="84" t="s">
        <v>576</v>
      </c>
      <c r="H495" s="85">
        <v>200431243</v>
      </c>
      <c r="I495" s="86">
        <v>100</v>
      </c>
      <c r="J495" s="89">
        <v>10442</v>
      </c>
      <c r="K495" s="90">
        <v>100</v>
      </c>
    </row>
    <row r="496" spans="1:11" s="131" customFormat="1" ht="30">
      <c r="A496" s="129"/>
      <c r="B496" s="87"/>
      <c r="C496" s="87"/>
      <c r="D496" s="87"/>
      <c r="E496" s="88"/>
      <c r="F496" s="83" t="s">
        <v>395</v>
      </c>
      <c r="G496" s="84">
        <v>2021</v>
      </c>
      <c r="H496" s="85">
        <v>346587299</v>
      </c>
      <c r="I496" s="86">
        <v>0</v>
      </c>
      <c r="J496" s="89">
        <v>2362603</v>
      </c>
      <c r="K496" s="90">
        <v>85.797316825507792</v>
      </c>
    </row>
    <row r="497" spans="1:11" s="128" customFormat="1" ht="15">
      <c r="A497" s="125"/>
      <c r="B497" s="45"/>
      <c r="C497" s="45"/>
      <c r="D497" s="45"/>
      <c r="E497" s="91"/>
      <c r="F497" s="66" t="s">
        <v>249</v>
      </c>
      <c r="G497" s="53" t="s">
        <v>742</v>
      </c>
      <c r="H497" s="49">
        <v>60000000</v>
      </c>
      <c r="I497" s="52">
        <v>0</v>
      </c>
      <c r="J497" s="65">
        <v>20000</v>
      </c>
      <c r="K497" s="50">
        <v>0</v>
      </c>
    </row>
    <row r="498" spans="1:11" s="128" customFormat="1" ht="15">
      <c r="A498" s="125"/>
      <c r="B498" s="45"/>
      <c r="C498" s="45"/>
      <c r="D498" s="45"/>
      <c r="E498" s="91"/>
      <c r="F498" s="66" t="s">
        <v>442</v>
      </c>
      <c r="G498" s="53"/>
      <c r="H498" s="49"/>
      <c r="I498" s="52"/>
      <c r="J498" s="65">
        <v>10000</v>
      </c>
      <c r="K498" s="50"/>
    </row>
    <row r="499" spans="1:11" s="128" customFormat="1" ht="15">
      <c r="A499" s="125"/>
      <c r="B499" s="45"/>
      <c r="C499" s="45"/>
      <c r="D499" s="45"/>
      <c r="E499" s="91"/>
      <c r="F499" s="102" t="s">
        <v>585</v>
      </c>
      <c r="G499" s="53"/>
      <c r="H499" s="49"/>
      <c r="I499" s="52"/>
      <c r="J499" s="65"/>
      <c r="K499" s="50"/>
    </row>
    <row r="500" spans="1:11" s="128" customFormat="1" ht="30">
      <c r="A500" s="125"/>
      <c r="B500" s="45"/>
      <c r="C500" s="45"/>
      <c r="D500" s="45"/>
      <c r="E500" s="91"/>
      <c r="F500" s="83" t="s">
        <v>813</v>
      </c>
      <c r="G500" s="84">
        <v>2021</v>
      </c>
      <c r="H500" s="85">
        <v>7520090</v>
      </c>
      <c r="I500" s="86">
        <v>90.758262201649188</v>
      </c>
      <c r="J500" s="89">
        <v>363486</v>
      </c>
      <c r="K500" s="90">
        <v>90.758268318597246</v>
      </c>
    </row>
    <row r="501" spans="1:11" s="128" customFormat="1" ht="45">
      <c r="A501" s="125"/>
      <c r="B501" s="45"/>
      <c r="C501" s="45"/>
      <c r="D501" s="45"/>
      <c r="E501" s="91"/>
      <c r="F501" s="66" t="s">
        <v>493</v>
      </c>
      <c r="G501" s="53">
        <v>2021</v>
      </c>
      <c r="H501" s="49">
        <v>17864623</v>
      </c>
      <c r="I501" s="52">
        <v>0</v>
      </c>
      <c r="J501" s="65">
        <v>10000</v>
      </c>
      <c r="K501" s="50">
        <v>50.55242419613333</v>
      </c>
    </row>
    <row r="502" spans="1:11" s="128" customFormat="1" ht="45">
      <c r="A502" s="125"/>
      <c r="B502" s="45"/>
      <c r="C502" s="45"/>
      <c r="D502" s="45"/>
      <c r="E502" s="91"/>
      <c r="F502" s="66" t="s">
        <v>494</v>
      </c>
      <c r="G502" s="53">
        <v>2021</v>
      </c>
      <c r="H502" s="49">
        <v>16214990</v>
      </c>
      <c r="I502" s="52">
        <v>0</v>
      </c>
      <c r="J502" s="65">
        <v>10000</v>
      </c>
      <c r="K502" s="50">
        <v>100</v>
      </c>
    </row>
    <row r="503" spans="1:11" s="128" customFormat="1" ht="30">
      <c r="A503" s="125"/>
      <c r="B503" s="45"/>
      <c r="C503" s="45"/>
      <c r="D503" s="45"/>
      <c r="E503" s="91"/>
      <c r="F503" s="66" t="s">
        <v>440</v>
      </c>
      <c r="G503" s="53" t="s">
        <v>742</v>
      </c>
      <c r="H503" s="49">
        <v>16268369</v>
      </c>
      <c r="I503" s="52">
        <v>0</v>
      </c>
      <c r="J503" s="65">
        <v>10000</v>
      </c>
      <c r="K503" s="50">
        <v>5.5555555555555552E-2</v>
      </c>
    </row>
    <row r="504" spans="1:11" s="128" customFormat="1" ht="45">
      <c r="A504" s="125"/>
      <c r="B504" s="45"/>
      <c r="C504" s="45"/>
      <c r="D504" s="45"/>
      <c r="E504" s="91"/>
      <c r="F504" s="66" t="s">
        <v>495</v>
      </c>
      <c r="G504" s="53">
        <v>2021</v>
      </c>
      <c r="H504" s="49">
        <v>14754184</v>
      </c>
      <c r="I504" s="52">
        <v>0</v>
      </c>
      <c r="J504" s="65">
        <v>10000</v>
      </c>
      <c r="K504" s="50">
        <v>100</v>
      </c>
    </row>
    <row r="505" spans="1:11" s="131" customFormat="1" ht="15">
      <c r="A505" s="129"/>
      <c r="B505" s="87"/>
      <c r="C505" s="87"/>
      <c r="D505" s="87"/>
      <c r="E505" s="88"/>
      <c r="F505" s="132" t="s">
        <v>250</v>
      </c>
      <c r="G505" s="84"/>
      <c r="H505" s="85"/>
      <c r="I505" s="86"/>
      <c r="J505" s="89"/>
      <c r="K505" s="90"/>
    </row>
    <row r="506" spans="1:11" s="128" customFormat="1" ht="30">
      <c r="A506" s="125"/>
      <c r="B506" s="45"/>
      <c r="C506" s="45"/>
      <c r="D506" s="45"/>
      <c r="E506" s="91"/>
      <c r="F506" s="66" t="s">
        <v>251</v>
      </c>
      <c r="G506" s="53" t="s">
        <v>742</v>
      </c>
      <c r="H506" s="49">
        <v>6121715</v>
      </c>
      <c r="I506" s="52">
        <v>0</v>
      </c>
      <c r="J506" s="65">
        <v>20000</v>
      </c>
      <c r="K506" s="50">
        <v>0</v>
      </c>
    </row>
    <row r="507" spans="1:11" s="128" customFormat="1" ht="15">
      <c r="A507" s="125"/>
      <c r="B507" s="45"/>
      <c r="C507" s="45"/>
      <c r="D507" s="45"/>
      <c r="E507" s="91"/>
      <c r="F507" s="66" t="s">
        <v>442</v>
      </c>
      <c r="G507" s="53"/>
      <c r="H507" s="49"/>
      <c r="I507" s="52"/>
      <c r="J507" s="65">
        <v>10000</v>
      </c>
      <c r="K507" s="50"/>
    </row>
    <row r="508" spans="1:11" s="128" customFormat="1" ht="30">
      <c r="A508" s="125"/>
      <c r="B508" s="45"/>
      <c r="C508" s="45"/>
      <c r="D508" s="45"/>
      <c r="E508" s="91"/>
      <c r="F508" s="66" t="s">
        <v>252</v>
      </c>
      <c r="G508" s="53" t="s">
        <v>742</v>
      </c>
      <c r="H508" s="49">
        <v>21021212</v>
      </c>
      <c r="I508" s="52">
        <v>0</v>
      </c>
      <c r="J508" s="65">
        <v>20000</v>
      </c>
      <c r="K508" s="50">
        <v>0</v>
      </c>
    </row>
    <row r="509" spans="1:11" s="128" customFormat="1" ht="15">
      <c r="A509" s="125"/>
      <c r="B509" s="45"/>
      <c r="C509" s="45"/>
      <c r="D509" s="45"/>
      <c r="E509" s="91"/>
      <c r="F509" s="66" t="s">
        <v>442</v>
      </c>
      <c r="G509" s="53"/>
      <c r="H509" s="49"/>
      <c r="I509" s="52"/>
      <c r="J509" s="65">
        <v>10000</v>
      </c>
      <c r="K509" s="50"/>
    </row>
    <row r="510" spans="1:11" s="128" customFormat="1" ht="42.75">
      <c r="A510" s="125"/>
      <c r="B510" s="133" t="s">
        <v>345</v>
      </c>
      <c r="C510" s="133" t="s">
        <v>346</v>
      </c>
      <c r="D510" s="133" t="s">
        <v>522</v>
      </c>
      <c r="E510" s="134" t="s">
        <v>347</v>
      </c>
      <c r="F510" s="135"/>
      <c r="G510" s="135"/>
      <c r="H510" s="136"/>
      <c r="I510" s="137"/>
      <c r="J510" s="138">
        <f>J512+J520+J517+J514</f>
        <v>10799900</v>
      </c>
      <c r="K510" s="50"/>
    </row>
    <row r="511" spans="1:11" s="128" customFormat="1" ht="15">
      <c r="A511" s="125"/>
      <c r="B511" s="87"/>
      <c r="C511" s="87"/>
      <c r="D511" s="95"/>
      <c r="E511" s="88"/>
      <c r="F511" s="139" t="s">
        <v>833</v>
      </c>
      <c r="G511" s="135"/>
      <c r="H511" s="136"/>
      <c r="I511" s="137"/>
      <c r="J511" s="138"/>
      <c r="K511" s="50"/>
    </row>
    <row r="512" spans="1:11" s="128" customFormat="1" ht="45">
      <c r="A512" s="125"/>
      <c r="B512" s="87"/>
      <c r="C512" s="87"/>
      <c r="D512" s="95"/>
      <c r="E512" s="88"/>
      <c r="F512" s="140" t="s">
        <v>348</v>
      </c>
      <c r="G512" s="141" t="s">
        <v>576</v>
      </c>
      <c r="H512" s="85">
        <v>70298692</v>
      </c>
      <c r="I512" s="86">
        <v>28.118890177928201</v>
      </c>
      <c r="J512" s="89">
        <v>10000000</v>
      </c>
      <c r="K512" s="50">
        <v>42.343905915063111</v>
      </c>
    </row>
    <row r="513" spans="1:12" s="128" customFormat="1" ht="15">
      <c r="A513" s="125"/>
      <c r="B513" s="87"/>
      <c r="C513" s="87"/>
      <c r="D513" s="95"/>
      <c r="E513" s="88"/>
      <c r="F513" s="178" t="s">
        <v>667</v>
      </c>
      <c r="G513" s="84"/>
      <c r="H513" s="85"/>
      <c r="I513" s="86"/>
      <c r="J513" s="89"/>
      <c r="K513" s="50"/>
    </row>
    <row r="514" spans="1:12" s="128" customFormat="1" ht="45">
      <c r="A514" s="125"/>
      <c r="B514" s="87"/>
      <c r="C514" s="87"/>
      <c r="D514" s="95"/>
      <c r="E514" s="88"/>
      <c r="F514" s="83" t="s">
        <v>86</v>
      </c>
      <c r="G514" s="84">
        <v>2021</v>
      </c>
      <c r="H514" s="85">
        <v>50000</v>
      </c>
      <c r="I514" s="86">
        <v>0</v>
      </c>
      <c r="J514" s="89">
        <v>50000</v>
      </c>
      <c r="K514" s="50">
        <v>100</v>
      </c>
    </row>
    <row r="515" spans="1:12" s="128" customFormat="1" ht="15">
      <c r="A515" s="125"/>
      <c r="B515" s="87"/>
      <c r="C515" s="87"/>
      <c r="D515" s="95"/>
      <c r="E515" s="88"/>
      <c r="F515" s="83" t="s">
        <v>442</v>
      </c>
      <c r="G515" s="84"/>
      <c r="H515" s="85"/>
      <c r="I515" s="86"/>
      <c r="J515" s="89">
        <v>50000</v>
      </c>
      <c r="K515" s="50"/>
    </row>
    <row r="516" spans="1:12" s="128" customFormat="1" ht="15">
      <c r="A516" s="125"/>
      <c r="B516" s="87"/>
      <c r="C516" s="87"/>
      <c r="D516" s="95"/>
      <c r="E516" s="88"/>
      <c r="F516" s="115" t="s">
        <v>170</v>
      </c>
      <c r="G516" s="53"/>
      <c r="H516" s="49"/>
      <c r="I516" s="86"/>
      <c r="J516" s="89"/>
      <c r="K516" s="50"/>
    </row>
    <row r="517" spans="1:12" s="128" customFormat="1" ht="45">
      <c r="A517" s="125"/>
      <c r="B517" s="87"/>
      <c r="C517" s="87"/>
      <c r="D517" s="95"/>
      <c r="E517" s="88"/>
      <c r="F517" s="64" t="s">
        <v>85</v>
      </c>
      <c r="G517" s="53" t="s">
        <v>742</v>
      </c>
      <c r="H517" s="49">
        <v>49900</v>
      </c>
      <c r="I517" s="86"/>
      <c r="J517" s="89">
        <v>49900</v>
      </c>
      <c r="K517" s="50">
        <v>100</v>
      </c>
    </row>
    <row r="518" spans="1:12" s="128" customFormat="1" ht="15">
      <c r="A518" s="125"/>
      <c r="B518" s="87"/>
      <c r="C518" s="87"/>
      <c r="D518" s="95"/>
      <c r="E518" s="88"/>
      <c r="F518" s="64" t="s">
        <v>442</v>
      </c>
      <c r="G518" s="53"/>
      <c r="H518" s="49"/>
      <c r="I518" s="86"/>
      <c r="J518" s="89">
        <v>49900</v>
      </c>
      <c r="K518" s="50"/>
    </row>
    <row r="519" spans="1:12" s="128" customFormat="1" ht="15">
      <c r="A519" s="125"/>
      <c r="B519" s="45"/>
      <c r="C519" s="45"/>
      <c r="D519" s="45"/>
      <c r="E519" s="46"/>
      <c r="F519" s="115" t="s">
        <v>418</v>
      </c>
      <c r="G519" s="53"/>
      <c r="H519" s="49"/>
      <c r="I519" s="52"/>
      <c r="J519" s="89"/>
      <c r="K519" s="50"/>
    </row>
    <row r="520" spans="1:12" s="128" customFormat="1" ht="60">
      <c r="A520" s="125"/>
      <c r="B520" s="45"/>
      <c r="C520" s="45"/>
      <c r="D520" s="45"/>
      <c r="E520" s="46"/>
      <c r="F520" s="64" t="s">
        <v>419</v>
      </c>
      <c r="G520" s="53">
        <v>2021</v>
      </c>
      <c r="H520" s="49">
        <v>700000</v>
      </c>
      <c r="I520" s="52">
        <v>0</v>
      </c>
      <c r="J520" s="89">
        <v>700000</v>
      </c>
      <c r="K520" s="50">
        <v>100</v>
      </c>
    </row>
    <row r="521" spans="1:12" s="128" customFormat="1" ht="15">
      <c r="A521" s="125"/>
      <c r="B521" s="45"/>
      <c r="C521" s="45"/>
      <c r="D521" s="45"/>
      <c r="E521" s="46"/>
      <c r="F521" s="64" t="s">
        <v>442</v>
      </c>
      <c r="G521" s="53"/>
      <c r="H521" s="49">
        <v>0</v>
      </c>
      <c r="I521" s="52"/>
      <c r="J521" s="89">
        <v>700000</v>
      </c>
      <c r="K521" s="50"/>
    </row>
    <row r="522" spans="1:12" s="128" customFormat="1" ht="15">
      <c r="A522" s="125"/>
      <c r="B522" s="133" t="s">
        <v>815</v>
      </c>
      <c r="C522" s="133" t="s">
        <v>816</v>
      </c>
      <c r="D522" s="133" t="s">
        <v>817</v>
      </c>
      <c r="E522" s="134" t="s">
        <v>818</v>
      </c>
      <c r="F522" s="135"/>
      <c r="G522" s="135"/>
      <c r="H522" s="136"/>
      <c r="I522" s="137"/>
      <c r="J522" s="138">
        <v>405200</v>
      </c>
      <c r="K522" s="50"/>
    </row>
    <row r="523" spans="1:12" s="128" customFormat="1" ht="15">
      <c r="A523" s="125"/>
      <c r="B523" s="87"/>
      <c r="C523" s="87"/>
      <c r="D523" s="95"/>
      <c r="E523" s="88"/>
      <c r="F523" s="139" t="s">
        <v>580</v>
      </c>
      <c r="G523" s="135"/>
      <c r="H523" s="136"/>
      <c r="I523" s="137"/>
      <c r="J523" s="138"/>
      <c r="K523" s="50"/>
    </row>
    <row r="524" spans="1:12" s="128" customFormat="1" ht="45">
      <c r="A524" s="125"/>
      <c r="B524" s="87"/>
      <c r="C524" s="87"/>
      <c r="D524" s="95"/>
      <c r="E524" s="88"/>
      <c r="F524" s="140" t="s">
        <v>819</v>
      </c>
      <c r="G524" s="141" t="s">
        <v>572</v>
      </c>
      <c r="H524" s="85">
        <v>8748526</v>
      </c>
      <c r="I524" s="86">
        <f>(H524-N524)/H524*100</f>
        <v>100</v>
      </c>
      <c r="J524" s="89">
        <v>405200</v>
      </c>
      <c r="K524" s="50">
        <v>100.00002286099397</v>
      </c>
    </row>
    <row r="525" spans="1:12" s="173" customFormat="1" ht="38.25" customHeight="1">
      <c r="A525" s="103"/>
      <c r="B525" s="43" t="s">
        <v>534</v>
      </c>
      <c r="C525" s="56"/>
      <c r="D525" s="43"/>
      <c r="E525" s="43" t="s">
        <v>539</v>
      </c>
      <c r="F525" s="54"/>
      <c r="G525" s="55"/>
      <c r="H525" s="55"/>
      <c r="I525" s="55"/>
      <c r="J525" s="61">
        <f>J526</f>
        <v>2881716539.3199997</v>
      </c>
      <c r="K525" s="47"/>
      <c r="L525" s="61"/>
    </row>
    <row r="526" spans="1:12" s="113" customFormat="1" ht="38.25" customHeight="1">
      <c r="A526" s="103"/>
      <c r="B526" s="43" t="s">
        <v>535</v>
      </c>
      <c r="C526" s="44"/>
      <c r="D526" s="44"/>
      <c r="E526" s="43" t="s">
        <v>539</v>
      </c>
      <c r="F526" s="54"/>
      <c r="G526" s="55"/>
      <c r="H526" s="55"/>
      <c r="I526" s="55"/>
      <c r="J526" s="61">
        <f>J556+J820+J527+J534+J803+J932+J949+J548</f>
        <v>2881716539.3199997</v>
      </c>
      <c r="K526" s="47"/>
      <c r="L526" s="61"/>
    </row>
    <row r="527" spans="1:12" s="113" customFormat="1" ht="14.25">
      <c r="A527" s="103"/>
      <c r="B527" s="44" t="s">
        <v>587</v>
      </c>
      <c r="C527" s="44" t="s">
        <v>588</v>
      </c>
      <c r="D527" s="44"/>
      <c r="E527" s="92" t="s">
        <v>589</v>
      </c>
      <c r="F527" s="51"/>
      <c r="G527" s="81"/>
      <c r="H527" s="81"/>
      <c r="I527" s="81"/>
      <c r="J527" s="63">
        <f>J528+J531</f>
        <v>199000000</v>
      </c>
      <c r="K527" s="47"/>
    </row>
    <row r="528" spans="1:12" s="113" customFormat="1" ht="60">
      <c r="A528" s="103"/>
      <c r="B528" s="45" t="s">
        <v>590</v>
      </c>
      <c r="C528" s="45" t="s">
        <v>591</v>
      </c>
      <c r="D528" s="75" t="s">
        <v>592</v>
      </c>
      <c r="E528" s="46" t="s">
        <v>593</v>
      </c>
      <c r="F528" s="142"/>
      <c r="G528" s="93"/>
      <c r="H528" s="93"/>
      <c r="I528" s="93"/>
      <c r="J528" s="65">
        <f>J530</f>
        <v>150000000</v>
      </c>
      <c r="K528" s="47"/>
    </row>
    <row r="529" spans="1:12" s="113" customFormat="1" ht="15">
      <c r="A529" s="103"/>
      <c r="B529" s="45"/>
      <c r="C529" s="45"/>
      <c r="D529" s="75"/>
      <c r="E529" s="46"/>
      <c r="F529" s="51" t="s">
        <v>578</v>
      </c>
      <c r="G529" s="93"/>
      <c r="H529" s="93"/>
      <c r="I529" s="93"/>
      <c r="J529" s="65"/>
      <c r="K529" s="47"/>
    </row>
    <row r="530" spans="1:12" s="113" customFormat="1" ht="60">
      <c r="A530" s="103"/>
      <c r="B530" s="45"/>
      <c r="C530" s="45"/>
      <c r="D530" s="45"/>
      <c r="E530" s="46"/>
      <c r="F530" s="88" t="s">
        <v>696</v>
      </c>
      <c r="G530" s="49" t="s">
        <v>740</v>
      </c>
      <c r="H530" s="49">
        <v>865244059</v>
      </c>
      <c r="I530" s="52">
        <v>0.7458613477749404</v>
      </c>
      <c r="J530" s="65">
        <v>150000000</v>
      </c>
      <c r="K530" s="50">
        <v>79.451537268515366</v>
      </c>
      <c r="L530" s="143"/>
    </row>
    <row r="531" spans="1:12" s="146" customFormat="1" ht="15">
      <c r="A531" s="144"/>
      <c r="B531" s="87" t="s">
        <v>431</v>
      </c>
      <c r="C531" s="87" t="s">
        <v>432</v>
      </c>
      <c r="D531" s="95" t="s">
        <v>592</v>
      </c>
      <c r="E531" s="88" t="s">
        <v>433</v>
      </c>
      <c r="F531" s="145"/>
      <c r="G531" s="85"/>
      <c r="H531" s="85"/>
      <c r="I531" s="86"/>
      <c r="J531" s="89">
        <f>J533</f>
        <v>49000000</v>
      </c>
      <c r="K531" s="90"/>
    </row>
    <row r="532" spans="1:12" s="146" customFormat="1" ht="15">
      <c r="A532" s="144"/>
      <c r="B532" s="87"/>
      <c r="C532" s="87"/>
      <c r="D532" s="95"/>
      <c r="E532" s="88"/>
      <c r="F532" s="147" t="s">
        <v>578</v>
      </c>
      <c r="G532" s="85"/>
      <c r="H532" s="85"/>
      <c r="I532" s="86"/>
      <c r="J532" s="89"/>
      <c r="K532" s="90"/>
    </row>
    <row r="533" spans="1:12" s="146" customFormat="1" ht="60">
      <c r="A533" s="144"/>
      <c r="B533" s="87"/>
      <c r="C533" s="87"/>
      <c r="D533" s="87"/>
      <c r="E533" s="88"/>
      <c r="F533" s="88" t="s">
        <v>434</v>
      </c>
      <c r="G533" s="85" t="s">
        <v>740</v>
      </c>
      <c r="H533" s="85">
        <v>865244059</v>
      </c>
      <c r="I533" s="86">
        <v>0.7458613477749404</v>
      </c>
      <c r="J533" s="89">
        <v>49000000</v>
      </c>
      <c r="K533" s="90">
        <v>79.451537268515366</v>
      </c>
      <c r="L533" s="143"/>
    </row>
    <row r="534" spans="1:12" s="146" customFormat="1" ht="28.5">
      <c r="A534" s="144"/>
      <c r="B534" s="133" t="s">
        <v>648</v>
      </c>
      <c r="C534" s="133" t="s">
        <v>649</v>
      </c>
      <c r="D534" s="133"/>
      <c r="E534" s="134" t="s">
        <v>650</v>
      </c>
      <c r="F534" s="147"/>
      <c r="G534" s="163"/>
      <c r="H534" s="136"/>
      <c r="I534" s="136"/>
      <c r="J534" s="138">
        <f>J535</f>
        <v>54702836.43</v>
      </c>
      <c r="K534" s="90"/>
    </row>
    <row r="535" spans="1:12" s="146" customFormat="1" ht="75">
      <c r="A535" s="144"/>
      <c r="B535" s="87" t="s">
        <v>651</v>
      </c>
      <c r="C535" s="87" t="s">
        <v>652</v>
      </c>
      <c r="D535" s="95" t="s">
        <v>653</v>
      </c>
      <c r="E535" s="88" t="s">
        <v>654</v>
      </c>
      <c r="F535" s="145"/>
      <c r="G535" s="164"/>
      <c r="H535" s="165"/>
      <c r="I535" s="165"/>
      <c r="J535" s="89">
        <f>J537+J541+J539+J543+J545+J547</f>
        <v>54702836.43</v>
      </c>
      <c r="K535" s="90"/>
    </row>
    <row r="536" spans="1:12" s="113" customFormat="1" ht="15">
      <c r="A536" s="103"/>
      <c r="B536" s="148"/>
      <c r="C536" s="148"/>
      <c r="D536" s="149"/>
      <c r="E536" s="150"/>
      <c r="F536" s="51" t="s">
        <v>581</v>
      </c>
      <c r="G536" s="151"/>
      <c r="H536" s="152"/>
      <c r="I536" s="57"/>
      <c r="J536" s="153"/>
      <c r="K536" s="50"/>
    </row>
    <row r="537" spans="1:12" s="113" customFormat="1" ht="45">
      <c r="A537" s="103"/>
      <c r="B537" s="148"/>
      <c r="C537" s="148"/>
      <c r="D537" s="149"/>
      <c r="E537" s="150"/>
      <c r="F537" s="46" t="s">
        <v>655</v>
      </c>
      <c r="G537" s="53" t="s">
        <v>604</v>
      </c>
      <c r="H537" s="49">
        <v>13898909</v>
      </c>
      <c r="I537" s="52">
        <v>90.020119996468793</v>
      </c>
      <c r="J537" s="65">
        <v>300000</v>
      </c>
      <c r="K537" s="50">
        <v>100</v>
      </c>
    </row>
    <row r="538" spans="1:12" s="113" customFormat="1" ht="15">
      <c r="A538" s="103"/>
      <c r="B538" s="148"/>
      <c r="C538" s="148"/>
      <c r="D538" s="149"/>
      <c r="E538" s="150"/>
      <c r="F538" s="51" t="s">
        <v>578</v>
      </c>
      <c r="G538" s="151"/>
      <c r="H538" s="152"/>
      <c r="I538" s="57"/>
      <c r="J538" s="65"/>
      <c r="K538" s="50"/>
    </row>
    <row r="539" spans="1:12" s="113" customFormat="1" ht="45">
      <c r="A539" s="103"/>
      <c r="B539" s="148"/>
      <c r="C539" s="148"/>
      <c r="D539" s="149"/>
      <c r="E539" s="150"/>
      <c r="F539" s="46" t="s">
        <v>496</v>
      </c>
      <c r="G539" s="53" t="s">
        <v>742</v>
      </c>
      <c r="H539" s="49">
        <v>16668468</v>
      </c>
      <c r="I539" s="52">
        <v>0</v>
      </c>
      <c r="J539" s="65">
        <v>14791141.43</v>
      </c>
      <c r="K539" s="50">
        <v>88.737257857170789</v>
      </c>
    </row>
    <row r="540" spans="1:12" s="113" customFormat="1" ht="15">
      <c r="A540" s="103"/>
      <c r="B540" s="148"/>
      <c r="C540" s="148"/>
      <c r="D540" s="149"/>
      <c r="E540" s="150"/>
      <c r="F540" s="51" t="s">
        <v>596</v>
      </c>
      <c r="G540" s="53"/>
      <c r="H540" s="49"/>
      <c r="I540" s="52"/>
      <c r="J540" s="65"/>
      <c r="K540" s="50"/>
    </row>
    <row r="541" spans="1:12" s="113" customFormat="1" ht="45">
      <c r="A541" s="103"/>
      <c r="B541" s="148"/>
      <c r="C541" s="148"/>
      <c r="D541" s="149"/>
      <c r="E541" s="150"/>
      <c r="F541" s="46" t="s">
        <v>363</v>
      </c>
      <c r="G541" s="53" t="s">
        <v>572</v>
      </c>
      <c r="H541" s="49">
        <v>20952375</v>
      </c>
      <c r="I541" s="52">
        <v>83.450105298325369</v>
      </c>
      <c r="J541" s="65">
        <v>3028546</v>
      </c>
      <c r="K541" s="50">
        <v>100</v>
      </c>
    </row>
    <row r="542" spans="1:12" s="113" customFormat="1" ht="15">
      <c r="A542" s="103"/>
      <c r="B542" s="148"/>
      <c r="C542" s="148"/>
      <c r="D542" s="149"/>
      <c r="E542" s="150"/>
      <c r="F542" s="51" t="s">
        <v>497</v>
      </c>
      <c r="G542" s="53"/>
      <c r="H542" s="49"/>
      <c r="I542" s="52"/>
      <c r="J542" s="65"/>
      <c r="K542" s="50"/>
    </row>
    <row r="543" spans="1:12" s="113" customFormat="1" ht="30">
      <c r="A543" s="103"/>
      <c r="B543" s="148"/>
      <c r="C543" s="148"/>
      <c r="D543" s="149"/>
      <c r="E543" s="150"/>
      <c r="F543" s="46" t="s">
        <v>364</v>
      </c>
      <c r="G543" s="53" t="s">
        <v>740</v>
      </c>
      <c r="H543" s="49">
        <v>13613568</v>
      </c>
      <c r="I543" s="52">
        <v>4.1672102420173758</v>
      </c>
      <c r="J543" s="65">
        <v>11483720</v>
      </c>
      <c r="K543" s="50">
        <v>88.522171410169619</v>
      </c>
    </row>
    <row r="544" spans="1:12" s="113" customFormat="1" ht="15">
      <c r="A544" s="103"/>
      <c r="B544" s="148"/>
      <c r="C544" s="148"/>
      <c r="D544" s="149"/>
      <c r="E544" s="150"/>
      <c r="F544" s="51" t="s">
        <v>683</v>
      </c>
      <c r="G544" s="53"/>
      <c r="H544" s="49"/>
      <c r="I544" s="52"/>
      <c r="J544" s="65"/>
      <c r="K544" s="50"/>
    </row>
    <row r="545" spans="1:12" s="113" customFormat="1" ht="45">
      <c r="A545" s="103"/>
      <c r="B545" s="148"/>
      <c r="C545" s="148"/>
      <c r="D545" s="149"/>
      <c r="E545" s="150"/>
      <c r="F545" s="46" t="s">
        <v>365</v>
      </c>
      <c r="G545" s="53" t="s">
        <v>740</v>
      </c>
      <c r="H545" s="49">
        <v>14612553</v>
      </c>
      <c r="I545" s="52">
        <v>3.9904457489392851</v>
      </c>
      <c r="J545" s="65">
        <v>12228495</v>
      </c>
      <c r="K545" s="50">
        <v>87.67530903053013</v>
      </c>
    </row>
    <row r="546" spans="1:12" s="113" customFormat="1" ht="15">
      <c r="A546" s="103"/>
      <c r="B546" s="148"/>
      <c r="C546" s="148"/>
      <c r="D546" s="149"/>
      <c r="E546" s="150"/>
      <c r="F546" s="51" t="s">
        <v>142</v>
      </c>
      <c r="G546" s="53"/>
      <c r="H546" s="49"/>
      <c r="I546" s="52"/>
      <c r="J546" s="65"/>
      <c r="K546" s="50"/>
    </row>
    <row r="547" spans="1:12" s="113" customFormat="1" ht="30">
      <c r="A547" s="103"/>
      <c r="B547" s="148"/>
      <c r="C547" s="148"/>
      <c r="D547" s="149"/>
      <c r="E547" s="150"/>
      <c r="F547" s="46" t="s">
        <v>145</v>
      </c>
      <c r="G547" s="53" t="s">
        <v>391</v>
      </c>
      <c r="H547" s="49">
        <v>15653132</v>
      </c>
      <c r="I547" s="52">
        <v>0.11186898570841924</v>
      </c>
      <c r="J547" s="65">
        <v>12870934</v>
      </c>
      <c r="K547" s="50">
        <v>82.337803067143369</v>
      </c>
    </row>
    <row r="548" spans="1:12" s="113" customFormat="1" ht="30">
      <c r="A548" s="103"/>
      <c r="B548" s="45" t="s">
        <v>498</v>
      </c>
      <c r="C548" s="45" t="s">
        <v>621</v>
      </c>
      <c r="D548" s="75" t="s">
        <v>524</v>
      </c>
      <c r="E548" s="46" t="s">
        <v>622</v>
      </c>
      <c r="F548" s="142"/>
      <c r="G548" s="93"/>
      <c r="H548" s="93"/>
      <c r="I548" s="93"/>
      <c r="J548" s="65">
        <f>J550+J555+J551+J552+J553</f>
        <v>26160000</v>
      </c>
      <c r="K548" s="94"/>
      <c r="L548" s="103"/>
    </row>
    <row r="549" spans="1:12" s="113" customFormat="1" ht="15">
      <c r="A549" s="103"/>
      <c r="B549" s="45"/>
      <c r="C549" s="45"/>
      <c r="D549" s="75"/>
      <c r="E549" s="46"/>
      <c r="F549" s="51" t="s">
        <v>580</v>
      </c>
      <c r="G549" s="167"/>
      <c r="H549" s="93"/>
      <c r="I549" s="93"/>
      <c r="J549" s="65"/>
      <c r="K549" s="94"/>
      <c r="L549" s="103"/>
    </row>
    <row r="550" spans="1:12" s="113" customFormat="1" ht="30">
      <c r="A550" s="103"/>
      <c r="B550" s="45"/>
      <c r="C550" s="45"/>
      <c r="D550" s="75"/>
      <c r="E550" s="46"/>
      <c r="F550" s="46" t="s">
        <v>499</v>
      </c>
      <c r="G550" s="53" t="s">
        <v>742</v>
      </c>
      <c r="H550" s="49">
        <v>100000</v>
      </c>
      <c r="I550" s="52">
        <v>0</v>
      </c>
      <c r="J550" s="65">
        <v>10000</v>
      </c>
      <c r="K550" s="50">
        <v>10</v>
      </c>
      <c r="L550" s="103"/>
    </row>
    <row r="551" spans="1:12" s="113" customFormat="1" ht="53.25" customHeight="1">
      <c r="A551" s="103"/>
      <c r="B551" s="148"/>
      <c r="C551" s="148"/>
      <c r="D551" s="149"/>
      <c r="E551" s="150"/>
      <c r="F551" s="46" t="s">
        <v>186</v>
      </c>
      <c r="G551" s="53" t="s">
        <v>730</v>
      </c>
      <c r="H551" s="49">
        <v>1050000</v>
      </c>
      <c r="I551" s="52">
        <v>0</v>
      </c>
      <c r="J551" s="65">
        <v>1050000</v>
      </c>
      <c r="K551" s="50">
        <v>100</v>
      </c>
      <c r="L551" s="103"/>
    </row>
    <row r="552" spans="1:12" s="113" customFormat="1" ht="36.75" customHeight="1">
      <c r="A552" s="103"/>
      <c r="B552" s="148"/>
      <c r="C552" s="148"/>
      <c r="D552" s="149"/>
      <c r="E552" s="150"/>
      <c r="F552" s="46" t="s">
        <v>208</v>
      </c>
      <c r="G552" s="53">
        <v>2021</v>
      </c>
      <c r="H552" s="49">
        <v>11542628</v>
      </c>
      <c r="I552" s="52">
        <v>0</v>
      </c>
      <c r="J552" s="65">
        <v>11542628</v>
      </c>
      <c r="K552" s="50">
        <v>100</v>
      </c>
      <c r="L552" s="103"/>
    </row>
    <row r="553" spans="1:12" s="113" customFormat="1" ht="36.75" customHeight="1">
      <c r="A553" s="103"/>
      <c r="B553" s="148"/>
      <c r="C553" s="148"/>
      <c r="D553" s="149"/>
      <c r="E553" s="150"/>
      <c r="F553" s="46" t="s">
        <v>209</v>
      </c>
      <c r="G553" s="53">
        <v>2021</v>
      </c>
      <c r="H553" s="49">
        <v>12457372</v>
      </c>
      <c r="I553" s="52">
        <v>0</v>
      </c>
      <c r="J553" s="65">
        <v>12457372</v>
      </c>
      <c r="K553" s="50">
        <v>100</v>
      </c>
      <c r="L553" s="103"/>
    </row>
    <row r="554" spans="1:12" s="113" customFormat="1" ht="15">
      <c r="A554" s="103"/>
      <c r="B554" s="45"/>
      <c r="C554" s="45"/>
      <c r="D554" s="75"/>
      <c r="E554" s="46"/>
      <c r="F554" s="51" t="s">
        <v>578</v>
      </c>
      <c r="G554" s="167"/>
      <c r="H554" s="93"/>
      <c r="I554" s="93"/>
      <c r="J554" s="65"/>
      <c r="K554" s="94"/>
      <c r="L554" s="103"/>
    </row>
    <row r="555" spans="1:12" s="113" customFormat="1" ht="60">
      <c r="A555" s="103"/>
      <c r="B555" s="148"/>
      <c r="C555" s="148"/>
      <c r="D555" s="149"/>
      <c r="E555" s="150"/>
      <c r="F555" s="46" t="s">
        <v>500</v>
      </c>
      <c r="G555" s="53" t="s">
        <v>742</v>
      </c>
      <c r="H555" s="49">
        <v>1100000</v>
      </c>
      <c r="I555" s="52">
        <v>0</v>
      </c>
      <c r="J555" s="65">
        <v>1100000</v>
      </c>
      <c r="K555" s="50">
        <v>100</v>
      </c>
      <c r="L555" s="103"/>
    </row>
    <row r="556" spans="1:12" s="126" customFormat="1" ht="45.75" customHeight="1">
      <c r="A556" s="125"/>
      <c r="B556" s="44" t="s">
        <v>566</v>
      </c>
      <c r="C556" s="44" t="s">
        <v>567</v>
      </c>
      <c r="D556" s="44"/>
      <c r="E556" s="92" t="s">
        <v>568</v>
      </c>
      <c r="F556" s="51"/>
      <c r="G556" s="81"/>
      <c r="H556" s="81"/>
      <c r="I556" s="81"/>
      <c r="J556" s="63">
        <f>J557+J693+J745+J748+J753</f>
        <v>746979391</v>
      </c>
      <c r="K556" s="78"/>
      <c r="L556" s="65"/>
    </row>
    <row r="557" spans="1:12" s="124" customFormat="1" ht="24" customHeight="1">
      <c r="A557" s="123"/>
      <c r="B557" s="45" t="s">
        <v>528</v>
      </c>
      <c r="C557" s="45" t="s">
        <v>529</v>
      </c>
      <c r="D557" s="75" t="s">
        <v>524</v>
      </c>
      <c r="E557" s="46" t="s">
        <v>530</v>
      </c>
      <c r="F557" s="142"/>
      <c r="G557" s="93"/>
      <c r="H557" s="93"/>
      <c r="I557" s="93"/>
      <c r="J557" s="65">
        <f>J637+J644+J646+J651+J653+J657+J663+J667+J668+J670+J675+J677+J680+J687+J690+J665+J559+J561+J571+J619+J621+J631+J638+J640+J641+J642+J645+J649+J655+J658+J660+J661+J673+J678+J681+J685+J688+J692+J562+J563+J574+J560+J564+J565+J575+J578+J672+J572+J576+J577+J579+J580+J581+J582+J623+J625+J627+J628+J632+J633+J635+J618+J566+J567+J568+J569+J647+J683+J583+J584+J585+J586+J587+J588+J589+J590+J591+J592+J593+J594+J595+J596+J597+J598+J599+J600+J601+J602+J603+J604+J605+J606+J607+J608+J609+J610+J611+J612+J613+J614+J615+J616+J624+J626+J629</f>
        <v>450404966</v>
      </c>
      <c r="K557" s="94"/>
      <c r="L557" s="65"/>
    </row>
    <row r="558" spans="1:12" s="124" customFormat="1" ht="15">
      <c r="A558" s="123"/>
      <c r="B558" s="45"/>
      <c r="C558" s="45"/>
      <c r="D558" s="75"/>
      <c r="E558" s="46"/>
      <c r="F558" s="51" t="s">
        <v>580</v>
      </c>
      <c r="G558" s="167"/>
      <c r="H558" s="93"/>
      <c r="I558" s="93"/>
      <c r="J558" s="65"/>
      <c r="K558" s="94"/>
    </row>
    <row r="559" spans="1:12" s="124" customFormat="1" ht="60">
      <c r="A559" s="123"/>
      <c r="B559" s="45"/>
      <c r="C559" s="45"/>
      <c r="D559" s="75"/>
      <c r="E559" s="46"/>
      <c r="F559" s="46" t="s">
        <v>820</v>
      </c>
      <c r="G559" s="53" t="s">
        <v>572</v>
      </c>
      <c r="H559" s="49">
        <v>27839895</v>
      </c>
      <c r="I559" s="52">
        <v>35.652031015203185</v>
      </c>
      <c r="J559" s="65">
        <v>17694488</v>
      </c>
      <c r="K559" s="50">
        <v>100</v>
      </c>
    </row>
    <row r="560" spans="1:12" s="155" customFormat="1" ht="60">
      <c r="A560" s="154"/>
      <c r="B560" s="87"/>
      <c r="C560" s="87"/>
      <c r="D560" s="95"/>
      <c r="E560" s="88"/>
      <c r="F560" s="88" t="s">
        <v>397</v>
      </c>
      <c r="G560" s="84" t="s">
        <v>441</v>
      </c>
      <c r="H560" s="85">
        <v>21805683</v>
      </c>
      <c r="I560" s="86">
        <v>2.5215307404037746</v>
      </c>
      <c r="J560" s="89">
        <v>2891352</v>
      </c>
      <c r="K560" s="90">
        <v>15.78115668287024</v>
      </c>
    </row>
    <row r="561" spans="1:11" s="124" customFormat="1" ht="30">
      <c r="A561" s="123"/>
      <c r="B561" s="45"/>
      <c r="C561" s="45"/>
      <c r="D561" s="75"/>
      <c r="E561" s="46"/>
      <c r="F561" s="46" t="s">
        <v>204</v>
      </c>
      <c r="G561" s="53" t="s">
        <v>604</v>
      </c>
      <c r="H561" s="49">
        <v>52651044</v>
      </c>
      <c r="I561" s="52">
        <v>1.3816098309465621</v>
      </c>
      <c r="J561" s="65">
        <v>46367345</v>
      </c>
      <c r="K561" s="50">
        <v>89.446995580942328</v>
      </c>
    </row>
    <row r="562" spans="1:11" s="124" customFormat="1" ht="82.5" customHeight="1">
      <c r="A562" s="123"/>
      <c r="B562" s="45"/>
      <c r="C562" s="45"/>
      <c r="D562" s="75"/>
      <c r="E562" s="46"/>
      <c r="F562" s="46" t="s">
        <v>664</v>
      </c>
      <c r="G562" s="49" t="s">
        <v>604</v>
      </c>
      <c r="H562" s="49">
        <v>148412549</v>
      </c>
      <c r="I562" s="52">
        <v>70.822563077196392</v>
      </c>
      <c r="J562" s="65">
        <v>39753834</v>
      </c>
      <c r="K562" s="50">
        <v>100</v>
      </c>
    </row>
    <row r="563" spans="1:11" s="124" customFormat="1" ht="60">
      <c r="A563" s="123"/>
      <c r="B563" s="45"/>
      <c r="C563" s="45"/>
      <c r="D563" s="75"/>
      <c r="E563" s="46"/>
      <c r="F563" s="46" t="s">
        <v>366</v>
      </c>
      <c r="G563" s="49" t="s">
        <v>730</v>
      </c>
      <c r="H563" s="49">
        <v>51110220</v>
      </c>
      <c r="I563" s="52">
        <v>0</v>
      </c>
      <c r="J563" s="65">
        <v>8500000</v>
      </c>
      <c r="K563" s="50">
        <v>40.109394950755444</v>
      </c>
    </row>
    <row r="564" spans="1:11" s="124" customFormat="1" ht="60">
      <c r="A564" s="123"/>
      <c r="B564" s="45"/>
      <c r="C564" s="45"/>
      <c r="D564" s="75"/>
      <c r="E564" s="46"/>
      <c r="F564" s="46" t="s">
        <v>446</v>
      </c>
      <c r="G564" s="49" t="s">
        <v>730</v>
      </c>
      <c r="H564" s="49">
        <v>13247916</v>
      </c>
      <c r="I564" s="52">
        <v>0</v>
      </c>
      <c r="J564" s="65">
        <v>3700000</v>
      </c>
      <c r="K564" s="50">
        <v>27.928921046902772</v>
      </c>
    </row>
    <row r="565" spans="1:11" s="124" customFormat="1" ht="31.5" customHeight="1">
      <c r="A565" s="123"/>
      <c r="B565" s="45"/>
      <c r="C565" s="45"/>
      <c r="D565" s="75"/>
      <c r="E565" s="46"/>
      <c r="F565" s="46" t="s">
        <v>447</v>
      </c>
      <c r="G565" s="49" t="s">
        <v>730</v>
      </c>
      <c r="H565" s="49">
        <v>1000000</v>
      </c>
      <c r="I565" s="52">
        <v>0</v>
      </c>
      <c r="J565" s="65">
        <v>1000000</v>
      </c>
      <c r="K565" s="50">
        <v>100</v>
      </c>
    </row>
    <row r="566" spans="1:11" s="124" customFormat="1" ht="45">
      <c r="A566" s="123"/>
      <c r="B566" s="45"/>
      <c r="C566" s="45"/>
      <c r="D566" s="75"/>
      <c r="E566" s="46"/>
      <c r="F566" s="46" t="s">
        <v>187</v>
      </c>
      <c r="G566" s="53" t="s">
        <v>730</v>
      </c>
      <c r="H566" s="49">
        <v>100000</v>
      </c>
      <c r="I566" s="52">
        <v>0</v>
      </c>
      <c r="J566" s="65">
        <v>100000</v>
      </c>
      <c r="K566" s="50">
        <v>100</v>
      </c>
    </row>
    <row r="567" spans="1:11" s="124" customFormat="1" ht="60">
      <c r="A567" s="123"/>
      <c r="B567" s="45"/>
      <c r="C567" s="45"/>
      <c r="D567" s="75"/>
      <c r="E567" s="46"/>
      <c r="F567" s="46" t="s">
        <v>206</v>
      </c>
      <c r="G567" s="53" t="s">
        <v>730</v>
      </c>
      <c r="H567" s="49">
        <v>100000</v>
      </c>
      <c r="I567" s="52">
        <v>0</v>
      </c>
      <c r="J567" s="65">
        <v>100000</v>
      </c>
      <c r="K567" s="50">
        <v>100</v>
      </c>
    </row>
    <row r="568" spans="1:11" s="124" customFormat="1" ht="50.25" customHeight="1">
      <c r="A568" s="123"/>
      <c r="B568" s="45"/>
      <c r="C568" s="45"/>
      <c r="D568" s="75"/>
      <c r="E568" s="46"/>
      <c r="F568" s="46" t="s">
        <v>188</v>
      </c>
      <c r="G568" s="53" t="s">
        <v>730</v>
      </c>
      <c r="H568" s="49">
        <v>600000</v>
      </c>
      <c r="I568" s="52">
        <v>0</v>
      </c>
      <c r="J568" s="65">
        <v>600000</v>
      </c>
      <c r="K568" s="50">
        <v>100</v>
      </c>
    </row>
    <row r="569" spans="1:11" s="124" customFormat="1" ht="45">
      <c r="A569" s="123"/>
      <c r="B569" s="45"/>
      <c r="C569" s="45"/>
      <c r="D569" s="75"/>
      <c r="E569" s="46"/>
      <c r="F569" s="46" t="s">
        <v>189</v>
      </c>
      <c r="G569" s="53" t="s">
        <v>730</v>
      </c>
      <c r="H569" s="49">
        <v>100000</v>
      </c>
      <c r="I569" s="52">
        <v>0</v>
      </c>
      <c r="J569" s="65">
        <v>100000</v>
      </c>
      <c r="K569" s="50">
        <v>100</v>
      </c>
    </row>
    <row r="570" spans="1:11" s="124" customFormat="1" ht="15">
      <c r="A570" s="123"/>
      <c r="B570" s="45"/>
      <c r="C570" s="45"/>
      <c r="D570" s="75"/>
      <c r="E570" s="46"/>
      <c r="F570" s="51" t="s">
        <v>581</v>
      </c>
      <c r="G570" s="53"/>
      <c r="H570" s="49"/>
      <c r="I570" s="52"/>
      <c r="J570" s="65"/>
      <c r="K570" s="50"/>
    </row>
    <row r="571" spans="1:11" s="124" customFormat="1" ht="45">
      <c r="A571" s="123"/>
      <c r="B571" s="45"/>
      <c r="C571" s="45"/>
      <c r="D571" s="75"/>
      <c r="E571" s="46"/>
      <c r="F571" s="46" t="s">
        <v>420</v>
      </c>
      <c r="G571" s="53" t="s">
        <v>740</v>
      </c>
      <c r="H571" s="49">
        <v>54219578</v>
      </c>
      <c r="I571" s="52">
        <v>32.066540005161976</v>
      </c>
      <c r="J571" s="65">
        <v>1000000</v>
      </c>
      <c r="K571" s="50">
        <v>39.443948955117285</v>
      </c>
    </row>
    <row r="572" spans="1:11" s="124" customFormat="1" ht="45">
      <c r="A572" s="123"/>
      <c r="B572" s="45"/>
      <c r="C572" s="45"/>
      <c r="D572" s="75"/>
      <c r="E572" s="46"/>
      <c r="F572" s="46" t="s">
        <v>448</v>
      </c>
      <c r="G572" s="53" t="s">
        <v>503</v>
      </c>
      <c r="H572" s="49">
        <v>300000</v>
      </c>
      <c r="I572" s="52">
        <v>0</v>
      </c>
      <c r="J572" s="65">
        <v>300000</v>
      </c>
      <c r="K572" s="50">
        <v>100</v>
      </c>
    </row>
    <row r="573" spans="1:11" s="124" customFormat="1" ht="15">
      <c r="A573" s="123"/>
      <c r="B573" s="45"/>
      <c r="C573" s="45"/>
      <c r="D573" s="75"/>
      <c r="E573" s="46"/>
      <c r="F573" s="51" t="s">
        <v>578</v>
      </c>
      <c r="G573" s="53"/>
      <c r="H573" s="49"/>
      <c r="I573" s="52"/>
      <c r="J573" s="65"/>
      <c r="K573" s="50"/>
    </row>
    <row r="574" spans="1:11" s="124" customFormat="1" ht="51" customHeight="1">
      <c r="A574" s="123"/>
      <c r="B574" s="45"/>
      <c r="C574" s="45"/>
      <c r="D574" s="75"/>
      <c r="E574" s="46"/>
      <c r="F574" s="46" t="s">
        <v>443</v>
      </c>
      <c r="G574" s="53" t="s">
        <v>730</v>
      </c>
      <c r="H574" s="49">
        <v>1800000</v>
      </c>
      <c r="I574" s="52">
        <v>0</v>
      </c>
      <c r="J574" s="65">
        <v>1800000</v>
      </c>
      <c r="K574" s="50">
        <v>100</v>
      </c>
    </row>
    <row r="575" spans="1:11" s="124" customFormat="1" ht="60">
      <c r="A575" s="123"/>
      <c r="B575" s="45"/>
      <c r="C575" s="45"/>
      <c r="D575" s="75"/>
      <c r="E575" s="46"/>
      <c r="F575" s="46" t="s">
        <v>449</v>
      </c>
      <c r="G575" s="53" t="s">
        <v>730</v>
      </c>
      <c r="H575" s="49">
        <v>700000</v>
      </c>
      <c r="I575" s="52">
        <v>0</v>
      </c>
      <c r="J575" s="65">
        <v>700000</v>
      </c>
      <c r="K575" s="50">
        <v>100</v>
      </c>
    </row>
    <row r="576" spans="1:11" s="124" customFormat="1" ht="60">
      <c r="A576" s="123"/>
      <c r="B576" s="45"/>
      <c r="C576" s="45"/>
      <c r="D576" s="75"/>
      <c r="E576" s="46"/>
      <c r="F576" s="46" t="s">
        <v>504</v>
      </c>
      <c r="G576" s="53" t="s">
        <v>730</v>
      </c>
      <c r="H576" s="49">
        <v>2100000</v>
      </c>
      <c r="I576" s="52">
        <v>0</v>
      </c>
      <c r="J576" s="65">
        <v>2100000</v>
      </c>
      <c r="K576" s="50">
        <v>100</v>
      </c>
    </row>
    <row r="577" spans="1:11" s="124" customFormat="1" ht="60">
      <c r="A577" s="123"/>
      <c r="B577" s="45"/>
      <c r="C577" s="45"/>
      <c r="D577" s="75"/>
      <c r="E577" s="46"/>
      <c r="F577" s="46" t="s">
        <v>505</v>
      </c>
      <c r="G577" s="53" t="s">
        <v>730</v>
      </c>
      <c r="H577" s="49">
        <v>700000</v>
      </c>
      <c r="I577" s="52">
        <v>0</v>
      </c>
      <c r="J577" s="65">
        <v>700000</v>
      </c>
      <c r="K577" s="50">
        <v>100</v>
      </c>
    </row>
    <row r="578" spans="1:11" s="124" customFormat="1" ht="45">
      <c r="A578" s="123"/>
      <c r="B578" s="45"/>
      <c r="C578" s="45"/>
      <c r="D578" s="75"/>
      <c r="E578" s="46"/>
      <c r="F578" s="46" t="s">
        <v>450</v>
      </c>
      <c r="G578" s="53" t="s">
        <v>155</v>
      </c>
      <c r="H578" s="49">
        <v>100000000</v>
      </c>
      <c r="I578" s="52">
        <v>0</v>
      </c>
      <c r="J578" s="65">
        <v>100000</v>
      </c>
      <c r="K578" s="50">
        <v>15.1</v>
      </c>
    </row>
    <row r="579" spans="1:11" s="124" customFormat="1" ht="30">
      <c r="A579" s="123"/>
      <c r="B579" s="45"/>
      <c r="C579" s="45"/>
      <c r="D579" s="75"/>
      <c r="E579" s="46"/>
      <c r="F579" s="46" t="s">
        <v>506</v>
      </c>
      <c r="G579" s="53" t="s">
        <v>155</v>
      </c>
      <c r="H579" s="49">
        <v>177029870</v>
      </c>
      <c r="I579" s="52">
        <v>0</v>
      </c>
      <c r="J579" s="65">
        <v>200000</v>
      </c>
      <c r="K579" s="50">
        <v>17.059268020701818</v>
      </c>
    </row>
    <row r="580" spans="1:11" s="124" customFormat="1" ht="45">
      <c r="A580" s="123"/>
      <c r="B580" s="45"/>
      <c r="C580" s="45"/>
      <c r="D580" s="75"/>
      <c r="E580" s="46"/>
      <c r="F580" s="46" t="s">
        <v>202</v>
      </c>
      <c r="G580" s="53" t="s">
        <v>742</v>
      </c>
      <c r="H580" s="49">
        <v>16506865</v>
      </c>
      <c r="I580" s="52">
        <v>0</v>
      </c>
      <c r="J580" s="65">
        <v>110000</v>
      </c>
      <c r="K580" s="50">
        <v>0.66638940828558302</v>
      </c>
    </row>
    <row r="581" spans="1:11" s="124" customFormat="1" ht="45">
      <c r="A581" s="123"/>
      <c r="B581" s="45"/>
      <c r="C581" s="45"/>
      <c r="D581" s="75"/>
      <c r="E581" s="46"/>
      <c r="F581" s="46" t="s">
        <v>507</v>
      </c>
      <c r="G581" s="53" t="s">
        <v>155</v>
      </c>
      <c r="H581" s="49">
        <v>152171912</v>
      </c>
      <c r="I581" s="52">
        <v>0</v>
      </c>
      <c r="J581" s="65">
        <v>200000</v>
      </c>
      <c r="K581" s="50">
        <v>19.845975254618605</v>
      </c>
    </row>
    <row r="582" spans="1:11" s="124" customFormat="1" ht="45">
      <c r="A582" s="123"/>
      <c r="B582" s="45"/>
      <c r="C582" s="45"/>
      <c r="D582" s="75"/>
      <c r="E582" s="46"/>
      <c r="F582" s="46" t="s">
        <v>203</v>
      </c>
      <c r="G582" s="53" t="s">
        <v>742</v>
      </c>
      <c r="H582" s="49">
        <v>13488234</v>
      </c>
      <c r="I582" s="52">
        <v>0</v>
      </c>
      <c r="J582" s="65">
        <v>210236</v>
      </c>
      <c r="K582" s="50">
        <v>1.5586621643722967</v>
      </c>
    </row>
    <row r="583" spans="1:11" s="124" customFormat="1" ht="60">
      <c r="A583" s="129"/>
      <c r="B583" s="45"/>
      <c r="C583" s="45"/>
      <c r="D583" s="75"/>
      <c r="E583" s="46"/>
      <c r="F583" s="46" t="s">
        <v>29</v>
      </c>
      <c r="G583" s="53" t="s">
        <v>730</v>
      </c>
      <c r="H583" s="49">
        <v>10000</v>
      </c>
      <c r="I583" s="52">
        <v>0</v>
      </c>
      <c r="J583" s="65">
        <v>10000</v>
      </c>
      <c r="K583" s="50">
        <v>100</v>
      </c>
    </row>
    <row r="584" spans="1:11" s="124" customFormat="1" ht="60">
      <c r="A584" s="129"/>
      <c r="B584" s="45"/>
      <c r="C584" s="45"/>
      <c r="D584" s="75"/>
      <c r="E584" s="46"/>
      <c r="F584" s="46" t="s">
        <v>292</v>
      </c>
      <c r="G584" s="53" t="s">
        <v>730</v>
      </c>
      <c r="H584" s="49">
        <v>10000</v>
      </c>
      <c r="I584" s="52">
        <v>0</v>
      </c>
      <c r="J584" s="65">
        <v>10000</v>
      </c>
      <c r="K584" s="50">
        <v>100</v>
      </c>
    </row>
    <row r="585" spans="1:11" s="124" customFormat="1" ht="60">
      <c r="A585" s="129"/>
      <c r="B585" s="45"/>
      <c r="C585" s="45"/>
      <c r="D585" s="75"/>
      <c r="E585" s="46"/>
      <c r="F585" s="46" t="s">
        <v>293</v>
      </c>
      <c r="G585" s="53" t="s">
        <v>730</v>
      </c>
      <c r="H585" s="49">
        <v>10000</v>
      </c>
      <c r="I585" s="52">
        <v>0</v>
      </c>
      <c r="J585" s="65">
        <v>10000</v>
      </c>
      <c r="K585" s="50">
        <v>100</v>
      </c>
    </row>
    <row r="586" spans="1:11" s="124" customFormat="1" ht="75">
      <c r="A586" s="129"/>
      <c r="B586" s="45"/>
      <c r="C586" s="45"/>
      <c r="D586" s="75"/>
      <c r="E586" s="46"/>
      <c r="F586" s="46" t="s">
        <v>294</v>
      </c>
      <c r="G586" s="53" t="s">
        <v>730</v>
      </c>
      <c r="H586" s="49">
        <v>10000</v>
      </c>
      <c r="I586" s="52">
        <v>0</v>
      </c>
      <c r="J586" s="65">
        <v>10000</v>
      </c>
      <c r="K586" s="50">
        <v>100</v>
      </c>
    </row>
    <row r="587" spans="1:11" s="124" customFormat="1" ht="75">
      <c r="A587" s="129"/>
      <c r="B587" s="45"/>
      <c r="C587" s="45"/>
      <c r="D587" s="75"/>
      <c r="E587" s="46"/>
      <c r="F587" s="46" t="s">
        <v>0</v>
      </c>
      <c r="G587" s="53" t="s">
        <v>730</v>
      </c>
      <c r="H587" s="49">
        <v>10000</v>
      </c>
      <c r="I587" s="52">
        <v>0</v>
      </c>
      <c r="J587" s="65">
        <v>10000</v>
      </c>
      <c r="K587" s="50">
        <v>100</v>
      </c>
    </row>
    <row r="588" spans="1:11" s="124" customFormat="1" ht="67.5" customHeight="1">
      <c r="A588" s="129"/>
      <c r="B588" s="45"/>
      <c r="C588" s="45"/>
      <c r="D588" s="75"/>
      <c r="E588" s="46"/>
      <c r="F588" s="46" t="s">
        <v>1</v>
      </c>
      <c r="G588" s="53" t="s">
        <v>730</v>
      </c>
      <c r="H588" s="49">
        <v>10000</v>
      </c>
      <c r="I588" s="52">
        <v>0</v>
      </c>
      <c r="J588" s="65">
        <v>10000</v>
      </c>
      <c r="K588" s="50">
        <v>100</v>
      </c>
    </row>
    <row r="589" spans="1:11" s="124" customFormat="1" ht="66.75" customHeight="1">
      <c r="A589" s="129"/>
      <c r="B589" s="45"/>
      <c r="C589" s="45"/>
      <c r="D589" s="75"/>
      <c r="E589" s="46"/>
      <c r="F589" s="46" t="s">
        <v>2</v>
      </c>
      <c r="G589" s="53" t="s">
        <v>730</v>
      </c>
      <c r="H589" s="49">
        <v>10000</v>
      </c>
      <c r="I589" s="52">
        <v>0</v>
      </c>
      <c r="J589" s="65">
        <v>10000</v>
      </c>
      <c r="K589" s="50">
        <v>100</v>
      </c>
    </row>
    <row r="590" spans="1:11" s="124" customFormat="1" ht="60">
      <c r="A590" s="129"/>
      <c r="B590" s="45"/>
      <c r="C590" s="45"/>
      <c r="D590" s="75"/>
      <c r="E590" s="46"/>
      <c r="F590" s="46" t="s">
        <v>3</v>
      </c>
      <c r="G590" s="53" t="s">
        <v>730</v>
      </c>
      <c r="H590" s="49">
        <v>10000</v>
      </c>
      <c r="I590" s="52">
        <v>0</v>
      </c>
      <c r="J590" s="65">
        <v>10000</v>
      </c>
      <c r="K590" s="50">
        <v>100</v>
      </c>
    </row>
    <row r="591" spans="1:11" s="124" customFormat="1" ht="60">
      <c r="A591" s="129"/>
      <c r="B591" s="45"/>
      <c r="C591" s="45"/>
      <c r="D591" s="75"/>
      <c r="E591" s="46"/>
      <c r="F591" s="46" t="s">
        <v>4</v>
      </c>
      <c r="G591" s="53" t="s">
        <v>730</v>
      </c>
      <c r="H591" s="49">
        <v>10000</v>
      </c>
      <c r="I591" s="52">
        <v>0</v>
      </c>
      <c r="J591" s="65">
        <v>10000</v>
      </c>
      <c r="K591" s="50">
        <v>100</v>
      </c>
    </row>
    <row r="592" spans="1:11" s="124" customFormat="1" ht="60">
      <c r="A592" s="129"/>
      <c r="B592" s="45"/>
      <c r="C592" s="45"/>
      <c r="D592" s="75"/>
      <c r="E592" s="46"/>
      <c r="F592" s="46" t="s">
        <v>5</v>
      </c>
      <c r="G592" s="53" t="s">
        <v>730</v>
      </c>
      <c r="H592" s="49">
        <v>10000</v>
      </c>
      <c r="I592" s="52">
        <v>0</v>
      </c>
      <c r="J592" s="65">
        <v>10000</v>
      </c>
      <c r="K592" s="50">
        <v>100</v>
      </c>
    </row>
    <row r="593" spans="1:11" s="124" customFormat="1" ht="60">
      <c r="A593" s="129"/>
      <c r="B593" s="45"/>
      <c r="C593" s="45"/>
      <c r="D593" s="75"/>
      <c r="E593" s="46"/>
      <c r="F593" s="46" t="s">
        <v>6</v>
      </c>
      <c r="G593" s="53" t="s">
        <v>730</v>
      </c>
      <c r="H593" s="49">
        <v>10000</v>
      </c>
      <c r="I593" s="52">
        <v>0</v>
      </c>
      <c r="J593" s="65">
        <v>10000</v>
      </c>
      <c r="K593" s="50">
        <v>100</v>
      </c>
    </row>
    <row r="594" spans="1:11" s="124" customFormat="1" ht="60">
      <c r="A594" s="129"/>
      <c r="B594" s="45"/>
      <c r="C594" s="45"/>
      <c r="D594" s="75"/>
      <c r="E594" s="46"/>
      <c r="F594" s="46" t="s">
        <v>7</v>
      </c>
      <c r="G594" s="53" t="s">
        <v>730</v>
      </c>
      <c r="H594" s="49">
        <v>10000</v>
      </c>
      <c r="I594" s="52">
        <v>0</v>
      </c>
      <c r="J594" s="65">
        <v>10000</v>
      </c>
      <c r="K594" s="50">
        <v>100</v>
      </c>
    </row>
    <row r="595" spans="1:11" s="124" customFormat="1" ht="60">
      <c r="A595" s="129"/>
      <c r="B595" s="45"/>
      <c r="C595" s="45"/>
      <c r="D595" s="75"/>
      <c r="E595" s="46"/>
      <c r="F595" s="46" t="s">
        <v>8</v>
      </c>
      <c r="G595" s="53" t="s">
        <v>730</v>
      </c>
      <c r="H595" s="49">
        <v>10000</v>
      </c>
      <c r="I595" s="52">
        <v>0</v>
      </c>
      <c r="J595" s="65">
        <v>10000</v>
      </c>
      <c r="K595" s="50">
        <v>100</v>
      </c>
    </row>
    <row r="596" spans="1:11" s="124" customFormat="1" ht="60">
      <c r="A596" s="129"/>
      <c r="B596" s="45"/>
      <c r="C596" s="45"/>
      <c r="D596" s="75"/>
      <c r="E596" s="46"/>
      <c r="F596" s="46" t="s">
        <v>9</v>
      </c>
      <c r="G596" s="53" t="s">
        <v>730</v>
      </c>
      <c r="H596" s="49">
        <v>10000</v>
      </c>
      <c r="I596" s="52">
        <v>0</v>
      </c>
      <c r="J596" s="65">
        <v>10000</v>
      </c>
      <c r="K596" s="50">
        <v>100</v>
      </c>
    </row>
    <row r="597" spans="1:11" s="124" customFormat="1" ht="66.75" customHeight="1">
      <c r="A597" s="129"/>
      <c r="B597" s="45"/>
      <c r="C597" s="45"/>
      <c r="D597" s="75"/>
      <c r="E597" s="46"/>
      <c r="F597" s="46" t="s">
        <v>10</v>
      </c>
      <c r="G597" s="53" t="s">
        <v>730</v>
      </c>
      <c r="H597" s="49">
        <v>10000</v>
      </c>
      <c r="I597" s="52">
        <v>0</v>
      </c>
      <c r="J597" s="65">
        <v>10000</v>
      </c>
      <c r="K597" s="50">
        <v>100</v>
      </c>
    </row>
    <row r="598" spans="1:11" s="124" customFormat="1" ht="60">
      <c r="A598" s="129"/>
      <c r="B598" s="45"/>
      <c r="C598" s="45"/>
      <c r="D598" s="75"/>
      <c r="E598" s="46"/>
      <c r="F598" s="46" t="s">
        <v>11</v>
      </c>
      <c r="G598" s="53" t="s">
        <v>730</v>
      </c>
      <c r="H598" s="49">
        <v>10000</v>
      </c>
      <c r="I598" s="52">
        <v>0</v>
      </c>
      <c r="J598" s="65">
        <v>10000</v>
      </c>
      <c r="K598" s="50">
        <v>100</v>
      </c>
    </row>
    <row r="599" spans="1:11" s="124" customFormat="1" ht="60">
      <c r="A599" s="129"/>
      <c r="B599" s="45"/>
      <c r="C599" s="45"/>
      <c r="D599" s="75"/>
      <c r="E599" s="46"/>
      <c r="F599" s="46" t="s">
        <v>12</v>
      </c>
      <c r="G599" s="53" t="s">
        <v>730</v>
      </c>
      <c r="H599" s="49">
        <v>10000</v>
      </c>
      <c r="I599" s="52">
        <v>0</v>
      </c>
      <c r="J599" s="65">
        <v>10000</v>
      </c>
      <c r="K599" s="50">
        <v>100</v>
      </c>
    </row>
    <row r="600" spans="1:11" s="124" customFormat="1" ht="45">
      <c r="A600" s="129"/>
      <c r="B600" s="45"/>
      <c r="C600" s="45"/>
      <c r="D600" s="75"/>
      <c r="E600" s="46"/>
      <c r="F600" s="46" t="s">
        <v>13</v>
      </c>
      <c r="G600" s="53" t="s">
        <v>730</v>
      </c>
      <c r="H600" s="49">
        <v>10000</v>
      </c>
      <c r="I600" s="52">
        <v>0</v>
      </c>
      <c r="J600" s="65">
        <v>10000</v>
      </c>
      <c r="K600" s="50">
        <v>100</v>
      </c>
    </row>
    <row r="601" spans="1:11" s="124" customFormat="1" ht="60">
      <c r="A601" s="129"/>
      <c r="B601" s="45"/>
      <c r="C601" s="45"/>
      <c r="D601" s="75"/>
      <c r="E601" s="46"/>
      <c r="F601" s="46" t="s">
        <v>14</v>
      </c>
      <c r="G601" s="53" t="s">
        <v>730</v>
      </c>
      <c r="H601" s="49">
        <v>10000</v>
      </c>
      <c r="I601" s="52">
        <v>0</v>
      </c>
      <c r="J601" s="65">
        <v>10000</v>
      </c>
      <c r="K601" s="50">
        <v>100</v>
      </c>
    </row>
    <row r="602" spans="1:11" s="124" customFormat="1" ht="60">
      <c r="A602" s="129"/>
      <c r="B602" s="45"/>
      <c r="C602" s="45"/>
      <c r="D602" s="75"/>
      <c r="E602" s="46"/>
      <c r="F602" s="46" t="s">
        <v>15</v>
      </c>
      <c r="G602" s="53" t="s">
        <v>730</v>
      </c>
      <c r="H602" s="49">
        <v>10000</v>
      </c>
      <c r="I602" s="52">
        <v>0</v>
      </c>
      <c r="J602" s="65">
        <v>10000</v>
      </c>
      <c r="K602" s="50">
        <v>100</v>
      </c>
    </row>
    <row r="603" spans="1:11" s="124" customFormat="1" ht="60">
      <c r="A603" s="129"/>
      <c r="B603" s="45"/>
      <c r="C603" s="45"/>
      <c r="D603" s="75"/>
      <c r="E603" s="46"/>
      <c r="F603" s="46" t="s">
        <v>16</v>
      </c>
      <c r="G603" s="53" t="s">
        <v>730</v>
      </c>
      <c r="H603" s="49">
        <v>10000</v>
      </c>
      <c r="I603" s="52">
        <v>0</v>
      </c>
      <c r="J603" s="65">
        <v>10000</v>
      </c>
      <c r="K603" s="50">
        <v>100</v>
      </c>
    </row>
    <row r="604" spans="1:11" s="124" customFormat="1" ht="60">
      <c r="A604" s="129"/>
      <c r="B604" s="45"/>
      <c r="C604" s="45"/>
      <c r="D604" s="75"/>
      <c r="E604" s="46"/>
      <c r="F604" s="46" t="s">
        <v>17</v>
      </c>
      <c r="G604" s="53" t="s">
        <v>730</v>
      </c>
      <c r="H604" s="49">
        <v>10000</v>
      </c>
      <c r="I604" s="52">
        <v>0</v>
      </c>
      <c r="J604" s="65">
        <v>10000</v>
      </c>
      <c r="K604" s="50">
        <v>100</v>
      </c>
    </row>
    <row r="605" spans="1:11" s="124" customFormat="1" ht="54.75" customHeight="1">
      <c r="A605" s="129"/>
      <c r="B605" s="45"/>
      <c r="C605" s="45"/>
      <c r="D605" s="75"/>
      <c r="E605" s="46"/>
      <c r="F605" s="46" t="s">
        <v>18</v>
      </c>
      <c r="G605" s="53" t="s">
        <v>730</v>
      </c>
      <c r="H605" s="49">
        <v>10000</v>
      </c>
      <c r="I605" s="52">
        <v>0</v>
      </c>
      <c r="J605" s="65">
        <v>10000</v>
      </c>
      <c r="K605" s="50">
        <v>100</v>
      </c>
    </row>
    <row r="606" spans="1:11" s="124" customFormat="1" ht="60">
      <c r="A606" s="129"/>
      <c r="B606" s="45"/>
      <c r="C606" s="45"/>
      <c r="D606" s="75"/>
      <c r="E606" s="46"/>
      <c r="F606" s="46" t="s">
        <v>19</v>
      </c>
      <c r="G606" s="53" t="s">
        <v>730</v>
      </c>
      <c r="H606" s="49">
        <v>10000</v>
      </c>
      <c r="I606" s="52">
        <v>0</v>
      </c>
      <c r="J606" s="65">
        <v>10000</v>
      </c>
      <c r="K606" s="50">
        <v>100</v>
      </c>
    </row>
    <row r="607" spans="1:11" s="124" customFormat="1" ht="60">
      <c r="A607" s="129"/>
      <c r="B607" s="45"/>
      <c r="C607" s="45"/>
      <c r="D607" s="75"/>
      <c r="E607" s="46"/>
      <c r="F607" s="46" t="s">
        <v>30</v>
      </c>
      <c r="G607" s="53" t="s">
        <v>730</v>
      </c>
      <c r="H607" s="49">
        <v>10000</v>
      </c>
      <c r="I607" s="52">
        <v>0</v>
      </c>
      <c r="J607" s="65">
        <v>10000</v>
      </c>
      <c r="K607" s="50">
        <v>100</v>
      </c>
    </row>
    <row r="608" spans="1:11" s="124" customFormat="1" ht="60">
      <c r="A608" s="129"/>
      <c r="B608" s="45"/>
      <c r="C608" s="45"/>
      <c r="D608" s="75"/>
      <c r="E608" s="46"/>
      <c r="F608" s="46" t="s">
        <v>20</v>
      </c>
      <c r="G608" s="53" t="s">
        <v>730</v>
      </c>
      <c r="H608" s="49">
        <v>10000</v>
      </c>
      <c r="I608" s="52">
        <v>0</v>
      </c>
      <c r="J608" s="65">
        <v>10000</v>
      </c>
      <c r="K608" s="50">
        <v>100</v>
      </c>
    </row>
    <row r="609" spans="1:11" s="124" customFormat="1" ht="60">
      <c r="A609" s="129"/>
      <c r="B609" s="45"/>
      <c r="C609" s="45"/>
      <c r="D609" s="75"/>
      <c r="E609" s="46"/>
      <c r="F609" s="46" t="s">
        <v>21</v>
      </c>
      <c r="G609" s="53" t="s">
        <v>730</v>
      </c>
      <c r="H609" s="49">
        <v>10000</v>
      </c>
      <c r="I609" s="52">
        <v>0</v>
      </c>
      <c r="J609" s="65">
        <v>10000</v>
      </c>
      <c r="K609" s="50">
        <v>100</v>
      </c>
    </row>
    <row r="610" spans="1:11" s="124" customFormat="1" ht="60">
      <c r="A610" s="129"/>
      <c r="B610" s="45"/>
      <c r="C610" s="45"/>
      <c r="D610" s="75"/>
      <c r="E610" s="46"/>
      <c r="F610" s="46" t="s">
        <v>22</v>
      </c>
      <c r="G610" s="53" t="s">
        <v>730</v>
      </c>
      <c r="H610" s="49">
        <v>10000</v>
      </c>
      <c r="I610" s="52">
        <v>0</v>
      </c>
      <c r="J610" s="65">
        <v>10000</v>
      </c>
      <c r="K610" s="50">
        <v>100</v>
      </c>
    </row>
    <row r="611" spans="1:11" s="124" customFormat="1" ht="60">
      <c r="A611" s="129"/>
      <c r="B611" s="45"/>
      <c r="C611" s="45"/>
      <c r="D611" s="75"/>
      <c r="E611" s="46"/>
      <c r="F611" s="46" t="s">
        <v>23</v>
      </c>
      <c r="G611" s="53" t="s">
        <v>730</v>
      </c>
      <c r="H611" s="49">
        <v>10000</v>
      </c>
      <c r="I611" s="52">
        <v>0</v>
      </c>
      <c r="J611" s="65">
        <v>10000</v>
      </c>
      <c r="K611" s="50">
        <v>100</v>
      </c>
    </row>
    <row r="612" spans="1:11" s="124" customFormat="1" ht="60">
      <c r="A612" s="129"/>
      <c r="B612" s="45"/>
      <c r="C612" s="45"/>
      <c r="D612" s="75"/>
      <c r="E612" s="46"/>
      <c r="F612" s="46" t="s">
        <v>24</v>
      </c>
      <c r="G612" s="53" t="s">
        <v>730</v>
      </c>
      <c r="H612" s="49">
        <v>10000</v>
      </c>
      <c r="I612" s="52">
        <v>0</v>
      </c>
      <c r="J612" s="65">
        <v>10000</v>
      </c>
      <c r="K612" s="50">
        <v>100</v>
      </c>
    </row>
    <row r="613" spans="1:11" s="124" customFormat="1" ht="60">
      <c r="A613" s="129"/>
      <c r="B613" s="45"/>
      <c r="C613" s="45"/>
      <c r="D613" s="75"/>
      <c r="E613" s="46"/>
      <c r="F613" s="46" t="s">
        <v>25</v>
      </c>
      <c r="G613" s="53" t="s">
        <v>730</v>
      </c>
      <c r="H613" s="49">
        <v>10000</v>
      </c>
      <c r="I613" s="52">
        <v>0</v>
      </c>
      <c r="J613" s="65">
        <v>10000</v>
      </c>
      <c r="K613" s="50">
        <v>100</v>
      </c>
    </row>
    <row r="614" spans="1:11" s="124" customFormat="1" ht="60">
      <c r="A614" s="129"/>
      <c r="B614" s="45"/>
      <c r="C614" s="45"/>
      <c r="D614" s="75"/>
      <c r="E614" s="46"/>
      <c r="F614" s="46" t="s">
        <v>26</v>
      </c>
      <c r="G614" s="53" t="s">
        <v>730</v>
      </c>
      <c r="H614" s="49">
        <v>10000</v>
      </c>
      <c r="I614" s="52">
        <v>0</v>
      </c>
      <c r="J614" s="65">
        <v>10000</v>
      </c>
      <c r="K614" s="50">
        <v>100</v>
      </c>
    </row>
    <row r="615" spans="1:11" s="124" customFormat="1" ht="60">
      <c r="A615" s="129"/>
      <c r="B615" s="45"/>
      <c r="C615" s="45"/>
      <c r="D615" s="75"/>
      <c r="E615" s="46"/>
      <c r="F615" s="46" t="s">
        <v>27</v>
      </c>
      <c r="G615" s="53" t="s">
        <v>730</v>
      </c>
      <c r="H615" s="49">
        <v>10000</v>
      </c>
      <c r="I615" s="52">
        <v>0</v>
      </c>
      <c r="J615" s="65">
        <v>10000</v>
      </c>
      <c r="K615" s="50">
        <v>100</v>
      </c>
    </row>
    <row r="616" spans="1:11" s="124" customFormat="1" ht="60">
      <c r="A616" s="129"/>
      <c r="B616" s="45"/>
      <c r="C616" s="45"/>
      <c r="D616" s="75"/>
      <c r="E616" s="46"/>
      <c r="F616" s="46" t="s">
        <v>28</v>
      </c>
      <c r="G616" s="53" t="s">
        <v>730</v>
      </c>
      <c r="H616" s="49">
        <v>10000</v>
      </c>
      <c r="I616" s="52">
        <v>0</v>
      </c>
      <c r="J616" s="65">
        <v>10000</v>
      </c>
      <c r="K616" s="50">
        <v>100</v>
      </c>
    </row>
    <row r="617" spans="1:11" s="124" customFormat="1" ht="15">
      <c r="A617" s="129"/>
      <c r="B617" s="45"/>
      <c r="C617" s="45"/>
      <c r="D617" s="75"/>
      <c r="E617" s="46"/>
      <c r="F617" s="51" t="s">
        <v>582</v>
      </c>
      <c r="G617" s="53"/>
      <c r="H617" s="49"/>
      <c r="I617" s="52"/>
      <c r="J617" s="65"/>
      <c r="K617" s="50"/>
    </row>
    <row r="618" spans="1:11" s="124" customFormat="1" ht="30">
      <c r="A618" s="129"/>
      <c r="B618" s="45"/>
      <c r="C618" s="45"/>
      <c r="D618" s="75"/>
      <c r="E618" s="46"/>
      <c r="F618" s="46" t="s">
        <v>508</v>
      </c>
      <c r="G618" s="53" t="s">
        <v>441</v>
      </c>
      <c r="H618" s="49">
        <v>25368306</v>
      </c>
      <c r="I618" s="52">
        <v>0.73861849506230326</v>
      </c>
      <c r="J618" s="65">
        <v>142733</v>
      </c>
      <c r="K618" s="50">
        <v>1.3012615032316308</v>
      </c>
    </row>
    <row r="619" spans="1:11" s="124" customFormat="1" ht="30">
      <c r="A619" s="129"/>
      <c r="B619" s="45"/>
      <c r="C619" s="45"/>
      <c r="D619" s="75"/>
      <c r="E619" s="46"/>
      <c r="F619" s="46" t="s">
        <v>822</v>
      </c>
      <c r="G619" s="53" t="s">
        <v>441</v>
      </c>
      <c r="H619" s="49">
        <v>18863091</v>
      </c>
      <c r="I619" s="52">
        <v>9.9464027396146264</v>
      </c>
      <c r="J619" s="65">
        <v>134048</v>
      </c>
      <c r="K619" s="50">
        <v>63.670620048432149</v>
      </c>
    </row>
    <row r="620" spans="1:11" s="124" customFormat="1" ht="15">
      <c r="A620" s="123"/>
      <c r="B620" s="45"/>
      <c r="C620" s="45"/>
      <c r="D620" s="75"/>
      <c r="E620" s="46"/>
      <c r="F620" s="51" t="s">
        <v>686</v>
      </c>
      <c r="G620" s="53"/>
      <c r="H620" s="49"/>
      <c r="I620" s="52"/>
      <c r="J620" s="65"/>
      <c r="K620" s="50"/>
    </row>
    <row r="621" spans="1:11" s="124" customFormat="1" ht="30">
      <c r="A621" s="123"/>
      <c r="B621" s="45"/>
      <c r="C621" s="45"/>
      <c r="D621" s="75"/>
      <c r="E621" s="46"/>
      <c r="F621" s="46" t="s">
        <v>823</v>
      </c>
      <c r="G621" s="53" t="s">
        <v>572</v>
      </c>
      <c r="H621" s="49">
        <v>57271324</v>
      </c>
      <c r="I621" s="52">
        <v>13.076280548359595</v>
      </c>
      <c r="J621" s="65">
        <v>709793</v>
      </c>
      <c r="K621" s="50">
        <v>43.998898995245852</v>
      </c>
    </row>
    <row r="622" spans="1:11" s="124" customFormat="1" ht="15">
      <c r="A622" s="123"/>
      <c r="B622" s="45"/>
      <c r="C622" s="45"/>
      <c r="D622" s="75"/>
      <c r="E622" s="46"/>
      <c r="F622" s="51" t="s">
        <v>585</v>
      </c>
      <c r="G622" s="53"/>
      <c r="H622" s="49"/>
      <c r="I622" s="52"/>
      <c r="J622" s="65"/>
      <c r="K622" s="50"/>
    </row>
    <row r="623" spans="1:11" s="124" customFormat="1" ht="45">
      <c r="A623" s="123"/>
      <c r="B623" s="45"/>
      <c r="C623" s="45"/>
      <c r="D623" s="75"/>
      <c r="E623" s="46"/>
      <c r="F623" s="46" t="s">
        <v>509</v>
      </c>
      <c r="G623" s="53" t="s">
        <v>742</v>
      </c>
      <c r="H623" s="49">
        <v>200000</v>
      </c>
      <c r="I623" s="52">
        <v>0</v>
      </c>
      <c r="J623" s="65">
        <v>200000</v>
      </c>
      <c r="K623" s="50">
        <v>100</v>
      </c>
    </row>
    <row r="624" spans="1:11" s="124" customFormat="1" ht="45">
      <c r="A624" s="123"/>
      <c r="B624" s="45"/>
      <c r="C624" s="45"/>
      <c r="D624" s="75"/>
      <c r="E624" s="46"/>
      <c r="F624" s="46" t="s">
        <v>31</v>
      </c>
      <c r="G624" s="53" t="s">
        <v>730</v>
      </c>
      <c r="H624" s="49">
        <v>200000</v>
      </c>
      <c r="I624" s="52">
        <v>0</v>
      </c>
      <c r="J624" s="65">
        <v>200000</v>
      </c>
      <c r="K624" s="50">
        <v>100</v>
      </c>
    </row>
    <row r="625" spans="1:11" s="124" customFormat="1" ht="45">
      <c r="A625" s="123"/>
      <c r="B625" s="45"/>
      <c r="C625" s="45"/>
      <c r="D625" s="75"/>
      <c r="E625" s="46"/>
      <c r="F625" s="46" t="s">
        <v>510</v>
      </c>
      <c r="G625" s="53" t="s">
        <v>742</v>
      </c>
      <c r="H625" s="49">
        <v>200000</v>
      </c>
      <c r="I625" s="52">
        <v>0</v>
      </c>
      <c r="J625" s="65">
        <v>200000</v>
      </c>
      <c r="K625" s="50">
        <v>100</v>
      </c>
    </row>
    <row r="626" spans="1:11" s="124" customFormat="1" ht="45">
      <c r="A626" s="123"/>
      <c r="B626" s="45"/>
      <c r="C626" s="45"/>
      <c r="D626" s="75"/>
      <c r="E626" s="46"/>
      <c r="F626" s="46" t="s">
        <v>32</v>
      </c>
      <c r="G626" s="53" t="s">
        <v>730</v>
      </c>
      <c r="H626" s="49">
        <v>200000</v>
      </c>
      <c r="I626" s="52">
        <v>0</v>
      </c>
      <c r="J626" s="65">
        <v>200000</v>
      </c>
      <c r="K626" s="50">
        <v>100</v>
      </c>
    </row>
    <row r="627" spans="1:11" s="124" customFormat="1" ht="45">
      <c r="A627" s="123"/>
      <c r="B627" s="45"/>
      <c r="C627" s="45"/>
      <c r="D627" s="75"/>
      <c r="E627" s="46"/>
      <c r="F627" s="46" t="s">
        <v>120</v>
      </c>
      <c r="G627" s="53" t="s">
        <v>742</v>
      </c>
      <c r="H627" s="49">
        <v>200000</v>
      </c>
      <c r="I627" s="52">
        <v>0</v>
      </c>
      <c r="J627" s="65">
        <v>200000</v>
      </c>
      <c r="K627" s="50">
        <v>100</v>
      </c>
    </row>
    <row r="628" spans="1:11" s="124" customFormat="1" ht="45">
      <c r="A628" s="123"/>
      <c r="B628" s="45"/>
      <c r="C628" s="45"/>
      <c r="D628" s="75"/>
      <c r="E628" s="46"/>
      <c r="F628" s="46" t="s">
        <v>121</v>
      </c>
      <c r="G628" s="53" t="s">
        <v>742</v>
      </c>
      <c r="H628" s="49">
        <v>200000</v>
      </c>
      <c r="I628" s="52">
        <v>0</v>
      </c>
      <c r="J628" s="65">
        <v>200000</v>
      </c>
      <c r="K628" s="50">
        <v>100</v>
      </c>
    </row>
    <row r="629" spans="1:11" s="124" customFormat="1" ht="45">
      <c r="A629" s="123"/>
      <c r="B629" s="45"/>
      <c r="C629" s="45"/>
      <c r="D629" s="75"/>
      <c r="E629" s="46"/>
      <c r="F629" s="46" t="s">
        <v>33</v>
      </c>
      <c r="G629" s="53" t="s">
        <v>730</v>
      </c>
      <c r="H629" s="49">
        <v>200000</v>
      </c>
      <c r="I629" s="52">
        <v>0</v>
      </c>
      <c r="J629" s="65">
        <v>200000</v>
      </c>
      <c r="K629" s="50">
        <v>100</v>
      </c>
    </row>
    <row r="630" spans="1:11" s="124" customFormat="1" ht="15">
      <c r="A630" s="123"/>
      <c r="B630" s="45"/>
      <c r="C630" s="45"/>
      <c r="D630" s="75"/>
      <c r="E630" s="46"/>
      <c r="F630" s="51" t="s">
        <v>579</v>
      </c>
      <c r="G630" s="53"/>
      <c r="H630" s="49"/>
      <c r="I630" s="52"/>
      <c r="J630" s="65"/>
      <c r="K630" s="50"/>
    </row>
    <row r="631" spans="1:11" s="124" customFormat="1" ht="30">
      <c r="A631" s="123"/>
      <c r="B631" s="45"/>
      <c r="C631" s="45"/>
      <c r="D631" s="75"/>
      <c r="E631" s="46"/>
      <c r="F631" s="46" t="s">
        <v>122</v>
      </c>
      <c r="G631" s="53" t="s">
        <v>745</v>
      </c>
      <c r="H631" s="49">
        <v>64033870</v>
      </c>
      <c r="I631" s="52">
        <v>2.0429625758992858</v>
      </c>
      <c r="J631" s="65">
        <v>200000</v>
      </c>
      <c r="K631" s="50">
        <v>2.3552972825162684</v>
      </c>
    </row>
    <row r="632" spans="1:11" s="124" customFormat="1" ht="60">
      <c r="A632" s="123"/>
      <c r="B632" s="45"/>
      <c r="C632" s="45"/>
      <c r="D632" s="75"/>
      <c r="E632" s="46"/>
      <c r="F632" s="46" t="s">
        <v>123</v>
      </c>
      <c r="G632" s="53" t="s">
        <v>745</v>
      </c>
      <c r="H632" s="49">
        <v>16520174</v>
      </c>
      <c r="I632" s="52">
        <v>1.3879514828354713</v>
      </c>
      <c r="J632" s="65">
        <v>100000</v>
      </c>
      <c r="K632" s="50">
        <v>1.9932719836970241</v>
      </c>
    </row>
    <row r="633" spans="1:11" s="124" customFormat="1" ht="30">
      <c r="A633" s="123"/>
      <c r="B633" s="45"/>
      <c r="C633" s="45"/>
      <c r="D633" s="75"/>
      <c r="E633" s="46"/>
      <c r="F633" s="46" t="s">
        <v>824</v>
      </c>
      <c r="G633" s="53" t="s">
        <v>441</v>
      </c>
      <c r="H633" s="49">
        <v>21219966</v>
      </c>
      <c r="I633" s="52">
        <v>23.371794092412777</v>
      </c>
      <c r="J633" s="65">
        <v>1500000</v>
      </c>
      <c r="K633" s="50">
        <v>30.440608434528123</v>
      </c>
    </row>
    <row r="634" spans="1:11" s="124" customFormat="1" ht="15">
      <c r="A634" s="123"/>
      <c r="B634" s="45"/>
      <c r="C634" s="45"/>
      <c r="D634" s="75"/>
      <c r="E634" s="46"/>
      <c r="F634" s="51" t="s">
        <v>316</v>
      </c>
      <c r="G634" s="53"/>
      <c r="H634" s="49"/>
      <c r="I634" s="52"/>
      <c r="J634" s="65"/>
      <c r="K634" s="50"/>
    </row>
    <row r="635" spans="1:11" s="124" customFormat="1" ht="60">
      <c r="A635" s="123"/>
      <c r="B635" s="45"/>
      <c r="C635" s="45"/>
      <c r="D635" s="75"/>
      <c r="E635" s="46"/>
      <c r="F635" s="156" t="s">
        <v>124</v>
      </c>
      <c r="G635" s="121" t="s">
        <v>742</v>
      </c>
      <c r="H635" s="49">
        <v>200000</v>
      </c>
      <c r="I635" s="52">
        <v>0</v>
      </c>
      <c r="J635" s="65">
        <v>200000</v>
      </c>
      <c r="K635" s="50">
        <v>100</v>
      </c>
    </row>
    <row r="636" spans="1:11" s="124" customFormat="1" ht="15">
      <c r="A636" s="123"/>
      <c r="B636" s="45"/>
      <c r="C636" s="45"/>
      <c r="D636" s="75"/>
      <c r="E636" s="46"/>
      <c r="F636" s="51" t="s">
        <v>656</v>
      </c>
      <c r="G636" s="167"/>
      <c r="H636" s="93"/>
      <c r="I636" s="93"/>
      <c r="J636" s="65"/>
      <c r="K636" s="94"/>
    </row>
    <row r="637" spans="1:11" s="124" customFormat="1" ht="30">
      <c r="A637" s="123"/>
      <c r="B637" s="45"/>
      <c r="C637" s="45"/>
      <c r="D637" s="75"/>
      <c r="E637" s="46"/>
      <c r="F637" s="46" t="s">
        <v>657</v>
      </c>
      <c r="G637" s="53" t="s">
        <v>658</v>
      </c>
      <c r="H637" s="49">
        <v>90686548</v>
      </c>
      <c r="I637" s="52">
        <v>44.032325499918691</v>
      </c>
      <c r="J637" s="65">
        <v>42071824</v>
      </c>
      <c r="K637" s="50">
        <v>100</v>
      </c>
    </row>
    <row r="638" spans="1:11" s="124" customFormat="1" ht="45">
      <c r="A638" s="123"/>
      <c r="B638" s="45"/>
      <c r="C638" s="45"/>
      <c r="D638" s="75"/>
      <c r="E638" s="46"/>
      <c r="F638" s="46" t="s">
        <v>825</v>
      </c>
      <c r="G638" s="53" t="s">
        <v>604</v>
      </c>
      <c r="H638" s="49">
        <v>29970082</v>
      </c>
      <c r="I638" s="52">
        <v>23.965423251094208</v>
      </c>
      <c r="J638" s="65">
        <v>22214953</v>
      </c>
      <c r="K638" s="50">
        <v>100</v>
      </c>
    </row>
    <row r="639" spans="1:11" s="124" customFormat="1" ht="15">
      <c r="A639" s="123"/>
      <c r="B639" s="45"/>
      <c r="C639" s="45"/>
      <c r="D639" s="75"/>
      <c r="E639" s="46"/>
      <c r="F639" s="51" t="s">
        <v>826</v>
      </c>
      <c r="G639" s="53"/>
      <c r="H639" s="49"/>
      <c r="I639" s="52"/>
      <c r="J639" s="65"/>
      <c r="K639" s="50"/>
    </row>
    <row r="640" spans="1:11" s="124" customFormat="1" ht="60">
      <c r="A640" s="123"/>
      <c r="B640" s="45"/>
      <c r="C640" s="45"/>
      <c r="D640" s="75"/>
      <c r="E640" s="46"/>
      <c r="F640" s="46" t="s">
        <v>827</v>
      </c>
      <c r="G640" s="53" t="s">
        <v>572</v>
      </c>
      <c r="H640" s="49">
        <v>40232913</v>
      </c>
      <c r="I640" s="52">
        <v>49.456264824771701</v>
      </c>
      <c r="J640" s="65">
        <v>10861643</v>
      </c>
      <c r="K640" s="50">
        <v>76.453174046830767</v>
      </c>
    </row>
    <row r="641" spans="1:11" s="124" customFormat="1" ht="60">
      <c r="A641" s="123"/>
      <c r="B641" s="45"/>
      <c r="C641" s="45"/>
      <c r="D641" s="75"/>
      <c r="E641" s="46"/>
      <c r="F641" s="46" t="s">
        <v>828</v>
      </c>
      <c r="G641" s="53" t="s">
        <v>441</v>
      </c>
      <c r="H641" s="49">
        <v>61222815</v>
      </c>
      <c r="I641" s="52">
        <v>3.3354591748190603</v>
      </c>
      <c r="J641" s="65">
        <v>17500000</v>
      </c>
      <c r="K641" s="50">
        <v>44.986598541736441</v>
      </c>
    </row>
    <row r="642" spans="1:11" s="124" customFormat="1" ht="60">
      <c r="A642" s="123"/>
      <c r="B642" s="45"/>
      <c r="C642" s="45"/>
      <c r="D642" s="75"/>
      <c r="E642" s="46"/>
      <c r="F642" s="46" t="s">
        <v>829</v>
      </c>
      <c r="G642" s="53" t="s">
        <v>441</v>
      </c>
      <c r="H642" s="49">
        <v>11213691</v>
      </c>
      <c r="I642" s="52">
        <v>1.1416936671431379</v>
      </c>
      <c r="J642" s="65">
        <v>5200000</v>
      </c>
      <c r="K642" s="50">
        <v>47.513579605501882</v>
      </c>
    </row>
    <row r="643" spans="1:11" s="124" customFormat="1" ht="15">
      <c r="A643" s="123"/>
      <c r="B643" s="45"/>
      <c r="C643" s="45"/>
      <c r="D643" s="75"/>
      <c r="E643" s="46"/>
      <c r="F643" s="51" t="s">
        <v>104</v>
      </c>
      <c r="G643" s="167"/>
      <c r="H643" s="93"/>
      <c r="I643" s="93"/>
      <c r="J643" s="65"/>
      <c r="K643" s="94"/>
    </row>
    <row r="644" spans="1:11" s="124" customFormat="1" ht="30">
      <c r="A644" s="123"/>
      <c r="B644" s="45"/>
      <c r="C644" s="45"/>
      <c r="D644" s="75"/>
      <c r="E644" s="46"/>
      <c r="F644" s="46" t="s">
        <v>659</v>
      </c>
      <c r="G644" s="53" t="s">
        <v>572</v>
      </c>
      <c r="H644" s="49">
        <v>59956528</v>
      </c>
      <c r="I644" s="52">
        <v>95.829754785000233</v>
      </c>
      <c r="J644" s="65">
        <v>834782</v>
      </c>
      <c r="K644" s="50">
        <v>100</v>
      </c>
    </row>
    <row r="645" spans="1:11" s="124" customFormat="1" ht="30">
      <c r="A645" s="123"/>
      <c r="B645" s="45"/>
      <c r="C645" s="45"/>
      <c r="D645" s="75"/>
      <c r="E645" s="46"/>
      <c r="F645" s="46" t="s">
        <v>830</v>
      </c>
      <c r="G645" s="53" t="s">
        <v>441</v>
      </c>
      <c r="H645" s="49">
        <v>34776028</v>
      </c>
      <c r="I645" s="52">
        <v>0.48487998686911571</v>
      </c>
      <c r="J645" s="65">
        <v>60000</v>
      </c>
      <c r="K645" s="50">
        <v>0.65741262918237819</v>
      </c>
    </row>
    <row r="646" spans="1:11" s="124" customFormat="1" ht="30">
      <c r="A646" s="123"/>
      <c r="B646" s="45"/>
      <c r="C646" s="45"/>
      <c r="D646" s="75"/>
      <c r="E646" s="46"/>
      <c r="F646" s="46" t="s">
        <v>660</v>
      </c>
      <c r="G646" s="53" t="s">
        <v>572</v>
      </c>
      <c r="H646" s="49">
        <v>57222617</v>
      </c>
      <c r="I646" s="52">
        <v>93.906887061806344</v>
      </c>
      <c r="J646" s="65">
        <v>908099</v>
      </c>
      <c r="K646" s="50">
        <v>100</v>
      </c>
    </row>
    <row r="647" spans="1:11" s="124" customFormat="1" ht="30">
      <c r="A647" s="123"/>
      <c r="B647" s="45"/>
      <c r="C647" s="45"/>
      <c r="D647" s="75"/>
      <c r="E647" s="46"/>
      <c r="F647" s="46" t="s">
        <v>191</v>
      </c>
      <c r="G647" s="53" t="s">
        <v>190</v>
      </c>
      <c r="H647" s="49">
        <v>27149283</v>
      </c>
      <c r="I647" s="52">
        <v>0.53026446407442884</v>
      </c>
      <c r="J647" s="65">
        <v>43670</v>
      </c>
      <c r="K647" s="50">
        <v>0.69111585746113446</v>
      </c>
    </row>
    <row r="648" spans="1:11" s="124" customFormat="1" ht="15">
      <c r="A648" s="123"/>
      <c r="B648" s="45"/>
      <c r="C648" s="45"/>
      <c r="D648" s="75"/>
      <c r="E648" s="46"/>
      <c r="F648" s="51" t="s">
        <v>831</v>
      </c>
      <c r="G648" s="53"/>
      <c r="H648" s="49"/>
      <c r="I648" s="52"/>
      <c r="J648" s="65"/>
      <c r="K648" s="50"/>
    </row>
    <row r="649" spans="1:11" s="124" customFormat="1" ht="45">
      <c r="A649" s="123"/>
      <c r="B649" s="45"/>
      <c r="C649" s="45"/>
      <c r="D649" s="75"/>
      <c r="E649" s="46"/>
      <c r="F649" s="46" t="s">
        <v>832</v>
      </c>
      <c r="G649" s="53" t="s">
        <v>441</v>
      </c>
      <c r="H649" s="49">
        <v>2164954</v>
      </c>
      <c r="I649" s="52">
        <v>8.6912608766745176</v>
      </c>
      <c r="J649" s="65">
        <v>94000</v>
      </c>
      <c r="K649" s="50">
        <v>13.033154515061293</v>
      </c>
    </row>
    <row r="650" spans="1:11" s="124" customFormat="1" ht="15">
      <c r="A650" s="123"/>
      <c r="B650" s="45"/>
      <c r="C650" s="45"/>
      <c r="D650" s="75"/>
      <c r="E650" s="46"/>
      <c r="F650" s="51" t="s">
        <v>661</v>
      </c>
      <c r="G650" s="53"/>
      <c r="H650" s="49"/>
      <c r="I650" s="52"/>
      <c r="J650" s="65"/>
      <c r="K650" s="50"/>
    </row>
    <row r="651" spans="1:11" s="124" customFormat="1" ht="45">
      <c r="A651" s="123"/>
      <c r="B651" s="45"/>
      <c r="C651" s="45"/>
      <c r="D651" s="75"/>
      <c r="E651" s="46"/>
      <c r="F651" s="46" t="s">
        <v>662</v>
      </c>
      <c r="G651" s="53" t="s">
        <v>663</v>
      </c>
      <c r="H651" s="49">
        <v>40098168</v>
      </c>
      <c r="I651" s="52">
        <v>91.79180116158922</v>
      </c>
      <c r="J651" s="65">
        <v>466212</v>
      </c>
      <c r="K651" s="50">
        <v>100</v>
      </c>
    </row>
    <row r="652" spans="1:11" s="124" customFormat="1" ht="15">
      <c r="A652" s="123"/>
      <c r="B652" s="45"/>
      <c r="C652" s="45"/>
      <c r="D652" s="75"/>
      <c r="E652" s="46"/>
      <c r="F652" s="51" t="s">
        <v>665</v>
      </c>
      <c r="G652" s="53"/>
      <c r="H652" s="49"/>
      <c r="I652" s="52"/>
      <c r="J652" s="65"/>
      <c r="K652" s="50"/>
    </row>
    <row r="653" spans="1:11" s="124" customFormat="1" ht="30">
      <c r="A653" s="123"/>
      <c r="B653" s="45"/>
      <c r="C653" s="45"/>
      <c r="D653" s="75"/>
      <c r="E653" s="46"/>
      <c r="F653" s="46" t="s">
        <v>666</v>
      </c>
      <c r="G653" s="53" t="s">
        <v>658</v>
      </c>
      <c r="H653" s="49">
        <v>63293282</v>
      </c>
      <c r="I653" s="52">
        <v>92.451129615936182</v>
      </c>
      <c r="J653" s="65">
        <v>879000</v>
      </c>
      <c r="K653" s="50">
        <v>100</v>
      </c>
    </row>
    <row r="654" spans="1:11" s="124" customFormat="1" ht="15">
      <c r="A654" s="123"/>
      <c r="B654" s="45"/>
      <c r="C654" s="45"/>
      <c r="D654" s="75"/>
      <c r="E654" s="46"/>
      <c r="F654" s="51" t="s">
        <v>833</v>
      </c>
      <c r="G654" s="53"/>
      <c r="H654" s="49"/>
      <c r="I654" s="52"/>
      <c r="J654" s="65"/>
      <c r="K654" s="50"/>
    </row>
    <row r="655" spans="1:11" s="124" customFormat="1" ht="45">
      <c r="A655" s="123"/>
      <c r="B655" s="45"/>
      <c r="C655" s="45"/>
      <c r="D655" s="75"/>
      <c r="E655" s="46"/>
      <c r="F655" s="46" t="s">
        <v>834</v>
      </c>
      <c r="G655" s="53" t="s">
        <v>658</v>
      </c>
      <c r="H655" s="49">
        <v>17697046</v>
      </c>
      <c r="I655" s="52">
        <v>0.73826445385291983</v>
      </c>
      <c r="J655" s="65">
        <v>14134969</v>
      </c>
      <c r="K655" s="50">
        <v>100</v>
      </c>
    </row>
    <row r="656" spans="1:11" s="124" customFormat="1" ht="15">
      <c r="A656" s="123"/>
      <c r="B656" s="45"/>
      <c r="C656" s="45"/>
      <c r="D656" s="75"/>
      <c r="E656" s="46"/>
      <c r="F656" s="51" t="s">
        <v>667</v>
      </c>
      <c r="G656" s="53"/>
      <c r="H656" s="49"/>
      <c r="I656" s="52"/>
      <c r="J656" s="65"/>
      <c r="K656" s="50"/>
    </row>
    <row r="657" spans="1:11" s="124" customFormat="1" ht="30">
      <c r="A657" s="123"/>
      <c r="B657" s="45"/>
      <c r="C657" s="45"/>
      <c r="D657" s="75"/>
      <c r="E657" s="46"/>
      <c r="F657" s="46" t="s">
        <v>668</v>
      </c>
      <c r="G657" s="53" t="s">
        <v>572</v>
      </c>
      <c r="H657" s="49">
        <v>64556051</v>
      </c>
      <c r="I657" s="52">
        <v>46.777983678090841</v>
      </c>
      <c r="J657" s="65">
        <v>27474628</v>
      </c>
      <c r="K657" s="50">
        <v>89.337321763996997</v>
      </c>
    </row>
    <row r="658" spans="1:11" s="124" customFormat="1" ht="52.5" customHeight="1">
      <c r="A658" s="123"/>
      <c r="B658" s="45"/>
      <c r="C658" s="45"/>
      <c r="D658" s="75"/>
      <c r="E658" s="46"/>
      <c r="F658" s="46" t="s">
        <v>835</v>
      </c>
      <c r="G658" s="53" t="s">
        <v>576</v>
      </c>
      <c r="H658" s="49">
        <v>8676746</v>
      </c>
      <c r="I658" s="52">
        <v>0.7516819093240853</v>
      </c>
      <c r="J658" s="65">
        <v>8111524</v>
      </c>
      <c r="K658" s="50">
        <v>100</v>
      </c>
    </row>
    <row r="659" spans="1:11" s="124" customFormat="1" ht="22.5" customHeight="1">
      <c r="A659" s="123"/>
      <c r="B659" s="45"/>
      <c r="C659" s="45"/>
      <c r="D659" s="75"/>
      <c r="E659" s="46"/>
      <c r="F659" s="51" t="s">
        <v>836</v>
      </c>
      <c r="G659" s="53"/>
      <c r="H659" s="49"/>
      <c r="I659" s="52"/>
      <c r="J659" s="65"/>
      <c r="K659" s="50"/>
    </row>
    <row r="660" spans="1:11" s="124" customFormat="1" ht="51.75" customHeight="1">
      <c r="A660" s="123"/>
      <c r="B660" s="45"/>
      <c r="C660" s="45"/>
      <c r="D660" s="75"/>
      <c r="E660" s="46"/>
      <c r="F660" s="46" t="s">
        <v>837</v>
      </c>
      <c r="G660" s="53" t="s">
        <v>742</v>
      </c>
      <c r="H660" s="49">
        <v>197911615</v>
      </c>
      <c r="I660" s="52">
        <v>0</v>
      </c>
      <c r="J660" s="65">
        <v>2141000</v>
      </c>
      <c r="K660" s="50">
        <v>1.0817960330423255</v>
      </c>
    </row>
    <row r="661" spans="1:11" s="124" customFormat="1" ht="59.25" customHeight="1">
      <c r="A661" s="123"/>
      <c r="B661" s="45"/>
      <c r="C661" s="45"/>
      <c r="D661" s="75"/>
      <c r="E661" s="46"/>
      <c r="F661" s="46" t="s">
        <v>838</v>
      </c>
      <c r="G661" s="53" t="s">
        <v>742</v>
      </c>
      <c r="H661" s="49">
        <v>13823895</v>
      </c>
      <c r="I661" s="52">
        <v>0</v>
      </c>
      <c r="J661" s="65">
        <v>57992</v>
      </c>
      <c r="K661" s="50">
        <v>0.41950550116302243</v>
      </c>
    </row>
    <row r="662" spans="1:11" s="124" customFormat="1" ht="15">
      <c r="A662" s="123"/>
      <c r="B662" s="45"/>
      <c r="C662" s="45"/>
      <c r="D662" s="75"/>
      <c r="E662" s="46"/>
      <c r="F662" s="51" t="s">
        <v>669</v>
      </c>
      <c r="G662" s="53"/>
      <c r="H662" s="49"/>
      <c r="I662" s="52"/>
      <c r="J662" s="65"/>
      <c r="K662" s="50"/>
    </row>
    <row r="663" spans="1:11" s="124" customFormat="1" ht="45">
      <c r="A663" s="123"/>
      <c r="B663" s="45"/>
      <c r="C663" s="45"/>
      <c r="D663" s="75"/>
      <c r="E663" s="46"/>
      <c r="F663" s="46" t="s">
        <v>670</v>
      </c>
      <c r="G663" s="53" t="s">
        <v>671</v>
      </c>
      <c r="H663" s="49">
        <v>20364143</v>
      </c>
      <c r="I663" s="52">
        <v>99.948723597158008</v>
      </c>
      <c r="J663" s="65">
        <v>10442</v>
      </c>
      <c r="K663" s="50">
        <v>100</v>
      </c>
    </row>
    <row r="664" spans="1:11" s="124" customFormat="1" ht="15">
      <c r="A664" s="123"/>
      <c r="B664" s="45"/>
      <c r="C664" s="45"/>
      <c r="D664" s="75"/>
      <c r="E664" s="46"/>
      <c r="F664" s="51" t="s">
        <v>683</v>
      </c>
      <c r="G664" s="53"/>
      <c r="H664" s="49"/>
      <c r="I664" s="52"/>
      <c r="J664" s="65"/>
      <c r="K664" s="50"/>
    </row>
    <row r="665" spans="1:11" s="124" customFormat="1" ht="47.25" customHeight="1">
      <c r="A665" s="123"/>
      <c r="B665" s="45"/>
      <c r="C665" s="45"/>
      <c r="D665" s="75"/>
      <c r="E665" s="46"/>
      <c r="F665" s="46" t="s">
        <v>673</v>
      </c>
      <c r="G665" s="53" t="s">
        <v>658</v>
      </c>
      <c r="H665" s="49">
        <v>36165625</v>
      </c>
      <c r="I665" s="52">
        <v>86.431754241769625</v>
      </c>
      <c r="J665" s="65">
        <v>612224</v>
      </c>
      <c r="K665" s="50">
        <v>100</v>
      </c>
    </row>
    <row r="666" spans="1:11" s="124" customFormat="1" ht="15">
      <c r="A666" s="123"/>
      <c r="B666" s="45"/>
      <c r="C666" s="45"/>
      <c r="D666" s="75"/>
      <c r="E666" s="46"/>
      <c r="F666" s="51" t="s">
        <v>594</v>
      </c>
      <c r="G666" s="53"/>
      <c r="H666" s="49"/>
      <c r="I666" s="52"/>
      <c r="J666" s="65"/>
      <c r="K666" s="50"/>
    </row>
    <row r="667" spans="1:11" s="124" customFormat="1" ht="45">
      <c r="A667" s="123"/>
      <c r="B667" s="45"/>
      <c r="C667" s="45"/>
      <c r="D667" s="75"/>
      <c r="E667" s="46"/>
      <c r="F667" s="46" t="s">
        <v>672</v>
      </c>
      <c r="G667" s="53" t="s">
        <v>572</v>
      </c>
      <c r="H667" s="49">
        <v>64429180</v>
      </c>
      <c r="I667" s="52">
        <v>96.725471843658426</v>
      </c>
      <c r="J667" s="65">
        <v>942701</v>
      </c>
      <c r="K667" s="50">
        <v>100</v>
      </c>
    </row>
    <row r="668" spans="1:11" s="124" customFormat="1" ht="30">
      <c r="A668" s="123"/>
      <c r="B668" s="45"/>
      <c r="C668" s="45"/>
      <c r="D668" s="75"/>
      <c r="E668" s="46"/>
      <c r="F668" s="46" t="s">
        <v>595</v>
      </c>
      <c r="G668" s="53" t="s">
        <v>572</v>
      </c>
      <c r="H668" s="49">
        <v>69050734</v>
      </c>
      <c r="I668" s="52">
        <v>69.355474193800745</v>
      </c>
      <c r="J668" s="65">
        <v>19290606</v>
      </c>
      <c r="K668" s="50">
        <v>100</v>
      </c>
    </row>
    <row r="669" spans="1:11" s="124" customFormat="1" ht="15">
      <c r="A669" s="123"/>
      <c r="B669" s="45"/>
      <c r="C669" s="45"/>
      <c r="D669" s="75"/>
      <c r="E669" s="46"/>
      <c r="F669" s="51" t="s">
        <v>674</v>
      </c>
      <c r="G669" s="53"/>
      <c r="H669" s="49"/>
      <c r="I669" s="52"/>
      <c r="J669" s="65"/>
      <c r="K669" s="50"/>
    </row>
    <row r="670" spans="1:11" s="124" customFormat="1" ht="30">
      <c r="A670" s="123"/>
      <c r="B670" s="45"/>
      <c r="C670" s="45"/>
      <c r="D670" s="75"/>
      <c r="E670" s="46"/>
      <c r="F670" s="46" t="s">
        <v>675</v>
      </c>
      <c r="G670" s="53" t="s">
        <v>572</v>
      </c>
      <c r="H670" s="49">
        <v>12841686</v>
      </c>
      <c r="I670" s="52">
        <v>94.045083176772891</v>
      </c>
      <c r="J670" s="65">
        <v>460415</v>
      </c>
      <c r="K670" s="50">
        <v>100</v>
      </c>
    </row>
    <row r="671" spans="1:11" s="124" customFormat="1" ht="15">
      <c r="A671" s="123"/>
      <c r="B671" s="45"/>
      <c r="C671" s="45"/>
      <c r="D671" s="75"/>
      <c r="E671" s="46"/>
      <c r="F671" s="51" t="s">
        <v>600</v>
      </c>
      <c r="G671" s="53"/>
      <c r="H671" s="49"/>
      <c r="I671" s="52"/>
      <c r="J671" s="65"/>
      <c r="K671" s="50"/>
    </row>
    <row r="672" spans="1:11" s="124" customFormat="1" ht="69.75" customHeight="1">
      <c r="A672" s="123"/>
      <c r="B672" s="45"/>
      <c r="C672" s="45"/>
      <c r="D672" s="75"/>
      <c r="E672" s="46"/>
      <c r="F672" s="46" t="s">
        <v>125</v>
      </c>
      <c r="G672" s="53" t="s">
        <v>742</v>
      </c>
      <c r="H672" s="49">
        <v>2400000</v>
      </c>
      <c r="I672" s="52">
        <v>0</v>
      </c>
      <c r="J672" s="65">
        <v>2400000</v>
      </c>
      <c r="K672" s="50">
        <v>100</v>
      </c>
    </row>
    <row r="673" spans="1:11" s="124" customFormat="1" ht="68.25" customHeight="1">
      <c r="A673" s="123"/>
      <c r="B673" s="45"/>
      <c r="C673" s="45"/>
      <c r="D673" s="75"/>
      <c r="E673" s="46"/>
      <c r="F673" s="46" t="s">
        <v>839</v>
      </c>
      <c r="G673" s="96" t="s">
        <v>742</v>
      </c>
      <c r="H673" s="49">
        <v>2000000</v>
      </c>
      <c r="I673" s="52">
        <v>0</v>
      </c>
      <c r="J673" s="65">
        <v>2000000</v>
      </c>
      <c r="K673" s="50">
        <v>100</v>
      </c>
    </row>
    <row r="674" spans="1:11" s="124" customFormat="1" ht="19.5" customHeight="1">
      <c r="A674" s="123"/>
      <c r="B674" s="45"/>
      <c r="C674" s="45"/>
      <c r="D674" s="75"/>
      <c r="E674" s="46"/>
      <c r="F674" s="51" t="s">
        <v>676</v>
      </c>
      <c r="G674" s="53"/>
      <c r="H674" s="49"/>
      <c r="I674" s="52"/>
      <c r="J674" s="65"/>
      <c r="K674" s="50"/>
    </row>
    <row r="675" spans="1:11" s="124" customFormat="1" ht="30">
      <c r="A675" s="123"/>
      <c r="B675" s="45"/>
      <c r="C675" s="45"/>
      <c r="D675" s="75"/>
      <c r="E675" s="46"/>
      <c r="F675" s="46" t="s">
        <v>677</v>
      </c>
      <c r="G675" s="53" t="s">
        <v>604</v>
      </c>
      <c r="H675" s="49">
        <v>119991165</v>
      </c>
      <c r="I675" s="52">
        <v>98.457268341381649</v>
      </c>
      <c r="J675" s="65">
        <v>1460411</v>
      </c>
      <c r="K675" s="50">
        <v>100</v>
      </c>
    </row>
    <row r="676" spans="1:11" s="124" customFormat="1" ht="19.5" customHeight="1">
      <c r="A676" s="123"/>
      <c r="B676" s="45"/>
      <c r="C676" s="45"/>
      <c r="D676" s="75"/>
      <c r="E676" s="46"/>
      <c r="F676" s="51" t="s">
        <v>678</v>
      </c>
      <c r="G676" s="93"/>
      <c r="H676" s="93"/>
      <c r="I676" s="93"/>
      <c r="J676" s="65"/>
      <c r="K676" s="94"/>
    </row>
    <row r="677" spans="1:11" s="124" customFormat="1" ht="37.5" customHeight="1">
      <c r="A677" s="123"/>
      <c r="B677" s="45"/>
      <c r="C677" s="45"/>
      <c r="D677" s="75"/>
      <c r="E677" s="46"/>
      <c r="F677" s="46" t="s">
        <v>679</v>
      </c>
      <c r="G677" s="49" t="s">
        <v>572</v>
      </c>
      <c r="H677" s="49">
        <v>47139900</v>
      </c>
      <c r="I677" s="52">
        <v>35.910950171722895</v>
      </c>
      <c r="J677" s="65">
        <v>25521366</v>
      </c>
      <c r="K677" s="50">
        <v>90.050577111958233</v>
      </c>
    </row>
    <row r="678" spans="1:11" s="124" customFormat="1" ht="30">
      <c r="A678" s="123"/>
      <c r="B678" s="45"/>
      <c r="C678" s="45"/>
      <c r="D678" s="75"/>
      <c r="E678" s="46"/>
      <c r="F678" s="46" t="s">
        <v>367</v>
      </c>
      <c r="G678" s="49" t="s">
        <v>840</v>
      </c>
      <c r="H678" s="49">
        <v>46110961</v>
      </c>
      <c r="I678" s="52">
        <v>36.795934485078284</v>
      </c>
      <c r="J678" s="65">
        <v>25400000</v>
      </c>
      <c r="K678" s="50">
        <v>91.88045115780605</v>
      </c>
    </row>
    <row r="679" spans="1:11" s="124" customFormat="1" ht="15">
      <c r="A679" s="123"/>
      <c r="B679" s="45"/>
      <c r="C679" s="45"/>
      <c r="D679" s="75"/>
      <c r="E679" s="46"/>
      <c r="F679" s="51" t="s">
        <v>680</v>
      </c>
      <c r="G679" s="53"/>
      <c r="H679" s="49"/>
      <c r="I679" s="52"/>
      <c r="J679" s="65"/>
      <c r="K679" s="50"/>
    </row>
    <row r="680" spans="1:11" s="124" customFormat="1" ht="34.5" customHeight="1">
      <c r="A680" s="123"/>
      <c r="B680" s="45"/>
      <c r="C680" s="45"/>
      <c r="D680" s="75"/>
      <c r="E680" s="46"/>
      <c r="F680" s="46" t="s">
        <v>398</v>
      </c>
      <c r="G680" s="53" t="s">
        <v>658</v>
      </c>
      <c r="H680" s="49">
        <v>90588014</v>
      </c>
      <c r="I680" s="52">
        <v>87.008330925546062</v>
      </c>
      <c r="J680" s="65">
        <v>11002314</v>
      </c>
      <c r="K680" s="50">
        <v>100</v>
      </c>
    </row>
    <row r="681" spans="1:11" s="124" customFormat="1" ht="45">
      <c r="A681" s="123"/>
      <c r="B681" s="45"/>
      <c r="C681" s="45"/>
      <c r="D681" s="75"/>
      <c r="E681" s="46"/>
      <c r="F681" s="46" t="s">
        <v>841</v>
      </c>
      <c r="G681" s="53" t="s">
        <v>572</v>
      </c>
      <c r="H681" s="49">
        <v>26512077</v>
      </c>
      <c r="I681" s="52">
        <v>2.8088968661338698</v>
      </c>
      <c r="J681" s="65">
        <v>22500000</v>
      </c>
      <c r="K681" s="50">
        <v>87.675880316732631</v>
      </c>
    </row>
    <row r="682" spans="1:11" s="124" customFormat="1" ht="15">
      <c r="A682" s="123"/>
      <c r="B682" s="45"/>
      <c r="C682" s="45"/>
      <c r="D682" s="75"/>
      <c r="E682" s="46"/>
      <c r="F682" s="51" t="s">
        <v>353</v>
      </c>
      <c r="G682" s="53"/>
      <c r="H682" s="49"/>
      <c r="I682" s="52"/>
      <c r="J682" s="65"/>
      <c r="K682" s="50"/>
    </row>
    <row r="683" spans="1:11" s="124" customFormat="1" ht="60">
      <c r="A683" s="123"/>
      <c r="B683" s="45"/>
      <c r="C683" s="45"/>
      <c r="D683" s="75"/>
      <c r="E683" s="46"/>
      <c r="F683" s="46" t="s">
        <v>192</v>
      </c>
      <c r="G683" s="53" t="s">
        <v>730</v>
      </c>
      <c r="H683" s="49">
        <v>10000</v>
      </c>
      <c r="I683" s="52">
        <v>0</v>
      </c>
      <c r="J683" s="65">
        <v>10000</v>
      </c>
      <c r="K683" s="50">
        <v>100</v>
      </c>
    </row>
    <row r="684" spans="1:11" s="124" customFormat="1" ht="15">
      <c r="A684" s="123"/>
      <c r="B684" s="45"/>
      <c r="C684" s="45"/>
      <c r="D684" s="75"/>
      <c r="E684" s="46"/>
      <c r="F684" s="51" t="s">
        <v>842</v>
      </c>
      <c r="G684" s="53"/>
      <c r="H684" s="49"/>
      <c r="I684" s="52"/>
      <c r="J684" s="65"/>
      <c r="K684" s="50"/>
    </row>
    <row r="685" spans="1:11" s="124" customFormat="1" ht="30">
      <c r="A685" s="123"/>
      <c r="B685" s="45"/>
      <c r="C685" s="45"/>
      <c r="D685" s="75"/>
      <c r="E685" s="46"/>
      <c r="F685" s="46" t="s">
        <v>295</v>
      </c>
      <c r="G685" s="53" t="s">
        <v>572</v>
      </c>
      <c r="H685" s="49">
        <v>81303479</v>
      </c>
      <c r="I685" s="52">
        <v>45.147605553262984</v>
      </c>
      <c r="J685" s="65">
        <v>38572935</v>
      </c>
      <c r="K685" s="50">
        <v>100</v>
      </c>
    </row>
    <row r="686" spans="1:11" s="124" customFormat="1" ht="15">
      <c r="A686" s="123"/>
      <c r="B686" s="45"/>
      <c r="C686" s="45"/>
      <c r="D686" s="75"/>
      <c r="E686" s="46"/>
      <c r="F686" s="51" t="s">
        <v>602</v>
      </c>
      <c r="G686" s="53"/>
      <c r="H686" s="49"/>
      <c r="I686" s="52"/>
      <c r="J686" s="65"/>
      <c r="K686" s="50"/>
    </row>
    <row r="687" spans="1:11" s="124" customFormat="1" ht="45">
      <c r="A687" s="123"/>
      <c r="B687" s="45"/>
      <c r="C687" s="45"/>
      <c r="D687" s="75"/>
      <c r="E687" s="46"/>
      <c r="F687" s="46" t="s">
        <v>126</v>
      </c>
      <c r="G687" s="53" t="s">
        <v>572</v>
      </c>
      <c r="H687" s="49">
        <v>85721007</v>
      </c>
      <c r="I687" s="52">
        <v>92.19560148190979</v>
      </c>
      <c r="J687" s="65">
        <v>6667864</v>
      </c>
      <c r="K687" s="50">
        <v>99.97416619242469</v>
      </c>
    </row>
    <row r="688" spans="1:11" s="124" customFormat="1" ht="37.5" customHeight="1">
      <c r="A688" s="123"/>
      <c r="B688" s="45"/>
      <c r="C688" s="45"/>
      <c r="D688" s="75"/>
      <c r="E688" s="46"/>
      <c r="F688" s="46" t="s">
        <v>296</v>
      </c>
      <c r="G688" s="53" t="s">
        <v>572</v>
      </c>
      <c r="H688" s="49">
        <v>6468720</v>
      </c>
      <c r="I688" s="52">
        <v>1.2172732781755897</v>
      </c>
      <c r="J688" s="65">
        <v>6139682</v>
      </c>
      <c r="K688" s="50">
        <v>100</v>
      </c>
    </row>
    <row r="689" spans="1:12" s="124" customFormat="1" ht="15">
      <c r="A689" s="123"/>
      <c r="B689" s="45"/>
      <c r="C689" s="45"/>
      <c r="D689" s="75"/>
      <c r="E689" s="46"/>
      <c r="F689" s="51" t="s">
        <v>681</v>
      </c>
      <c r="G689" s="167"/>
      <c r="H689" s="93"/>
      <c r="I689" s="93"/>
      <c r="J689" s="65"/>
      <c r="K689" s="50"/>
    </row>
    <row r="690" spans="1:12" s="124" customFormat="1" ht="37.5" customHeight="1">
      <c r="A690" s="123"/>
      <c r="B690" s="45"/>
      <c r="C690" s="45"/>
      <c r="D690" s="75"/>
      <c r="E690" s="46"/>
      <c r="F690" s="46" t="s">
        <v>682</v>
      </c>
      <c r="G690" s="53" t="s">
        <v>572</v>
      </c>
      <c r="H690" s="49">
        <v>25575796</v>
      </c>
      <c r="I690" s="52">
        <v>90.211151512156249</v>
      </c>
      <c r="J690" s="65">
        <v>1205881</v>
      </c>
      <c r="K690" s="50">
        <v>100</v>
      </c>
    </row>
    <row r="691" spans="1:12" s="124" customFormat="1" ht="15.75" customHeight="1">
      <c r="A691" s="123"/>
      <c r="B691" s="45"/>
      <c r="C691" s="45"/>
      <c r="D691" s="75"/>
      <c r="E691" s="46"/>
      <c r="F691" s="51" t="s">
        <v>297</v>
      </c>
      <c r="G691" s="53"/>
      <c r="H691" s="49"/>
      <c r="I691" s="52"/>
      <c r="J691" s="65"/>
      <c r="K691" s="50"/>
    </row>
    <row r="692" spans="1:12" s="124" customFormat="1" ht="37.5" customHeight="1">
      <c r="A692" s="123"/>
      <c r="B692" s="45"/>
      <c r="C692" s="45"/>
      <c r="D692" s="75"/>
      <c r="E692" s="46"/>
      <c r="F692" s="46" t="s">
        <v>127</v>
      </c>
      <c r="G692" s="53" t="s">
        <v>745</v>
      </c>
      <c r="H692" s="49">
        <v>74289688</v>
      </c>
      <c r="I692" s="52">
        <v>1.451600160172976</v>
      </c>
      <c r="J692" s="65">
        <v>200000</v>
      </c>
      <c r="K692" s="50">
        <v>28.642453350995368</v>
      </c>
    </row>
    <row r="693" spans="1:12" s="126" customFormat="1" ht="33" customHeight="1">
      <c r="A693" s="125"/>
      <c r="B693" s="45" t="s">
        <v>531</v>
      </c>
      <c r="C693" s="45" t="s">
        <v>532</v>
      </c>
      <c r="D693" s="75" t="s">
        <v>524</v>
      </c>
      <c r="E693" s="46" t="s">
        <v>533</v>
      </c>
      <c r="F693" s="48"/>
      <c r="G693" s="77"/>
      <c r="H693" s="49"/>
      <c r="I693" s="49"/>
      <c r="J693" s="65">
        <f>J695+J734+J740+J707+J708+J709+J710+J711+J712+J713+J714+J715+J737+J742+J744+J697+J698+J699+J700+J701+J702+J703+J706+J716+J717+J718+J719+J720+J721+J722+J723+J724+J725+J726+J727++J728+J729+J696+J731+J704+J738+J735+J732+J730+J705</f>
        <v>105941176</v>
      </c>
      <c r="K693" s="50"/>
      <c r="L693" s="65"/>
    </row>
    <row r="694" spans="1:12" s="126" customFormat="1" ht="15">
      <c r="A694" s="125"/>
      <c r="B694" s="45"/>
      <c r="C694" s="45"/>
      <c r="D694" s="75"/>
      <c r="E694" s="46"/>
      <c r="F694" s="51" t="s">
        <v>580</v>
      </c>
      <c r="G694" s="53"/>
      <c r="H694" s="49"/>
      <c r="I694" s="49"/>
      <c r="J694" s="65"/>
      <c r="K694" s="50"/>
    </row>
    <row r="695" spans="1:12" s="126" customFormat="1" ht="45">
      <c r="A695" s="125"/>
      <c r="B695" s="45"/>
      <c r="C695" s="45"/>
      <c r="D695" s="75"/>
      <c r="E695" s="46"/>
      <c r="F695" s="46" t="s">
        <v>688</v>
      </c>
      <c r="G695" s="53" t="s">
        <v>663</v>
      </c>
      <c r="H695" s="49">
        <v>45235151</v>
      </c>
      <c r="I695" s="52">
        <v>78.437861586888488</v>
      </c>
      <c r="J695" s="65">
        <v>8195877</v>
      </c>
      <c r="K695" s="50">
        <v>100</v>
      </c>
    </row>
    <row r="696" spans="1:12" s="126" customFormat="1" ht="45">
      <c r="A696" s="125"/>
      <c r="B696" s="45"/>
      <c r="C696" s="45"/>
      <c r="D696" s="75"/>
      <c r="E696" s="46"/>
      <c r="F696" s="46" t="s">
        <v>303</v>
      </c>
      <c r="G696" s="53" t="s">
        <v>399</v>
      </c>
      <c r="H696" s="49">
        <v>209390977</v>
      </c>
      <c r="I696" s="52">
        <v>0.51228617649556185</v>
      </c>
      <c r="J696" s="65">
        <v>5868500</v>
      </c>
      <c r="K696" s="50">
        <v>3.3149379832159633</v>
      </c>
    </row>
    <row r="697" spans="1:12" s="126" customFormat="1" ht="45">
      <c r="A697" s="125"/>
      <c r="B697" s="45"/>
      <c r="C697" s="45"/>
      <c r="D697" s="75"/>
      <c r="E697" s="46"/>
      <c r="F697" s="46" t="s">
        <v>368</v>
      </c>
      <c r="G697" s="53" t="s">
        <v>730</v>
      </c>
      <c r="H697" s="49">
        <v>1500000</v>
      </c>
      <c r="I697" s="52">
        <v>0</v>
      </c>
      <c r="J697" s="65">
        <v>1500000</v>
      </c>
      <c r="K697" s="50">
        <v>100</v>
      </c>
    </row>
    <row r="698" spans="1:12" s="126" customFormat="1" ht="45">
      <c r="A698" s="125"/>
      <c r="B698" s="45"/>
      <c r="C698" s="45"/>
      <c r="D698" s="75"/>
      <c r="E698" s="46"/>
      <c r="F698" s="46" t="s">
        <v>369</v>
      </c>
      <c r="G698" s="53" t="s">
        <v>730</v>
      </c>
      <c r="H698" s="49">
        <v>2385261</v>
      </c>
      <c r="I698" s="52">
        <v>0</v>
      </c>
      <c r="J698" s="65">
        <v>2385261</v>
      </c>
      <c r="K698" s="50">
        <v>100</v>
      </c>
    </row>
    <row r="699" spans="1:12" s="126" customFormat="1" ht="45">
      <c r="A699" s="125"/>
      <c r="B699" s="45"/>
      <c r="C699" s="45"/>
      <c r="D699" s="75"/>
      <c r="E699" s="46"/>
      <c r="F699" s="46" t="s">
        <v>370</v>
      </c>
      <c r="G699" s="53" t="s">
        <v>730</v>
      </c>
      <c r="H699" s="49">
        <v>2559200</v>
      </c>
      <c r="I699" s="52">
        <v>0</v>
      </c>
      <c r="J699" s="65">
        <v>2559200</v>
      </c>
      <c r="K699" s="50">
        <v>100</v>
      </c>
    </row>
    <row r="700" spans="1:12" s="126" customFormat="1" ht="45">
      <c r="A700" s="125"/>
      <c r="B700" s="45"/>
      <c r="C700" s="45"/>
      <c r="D700" s="75"/>
      <c r="E700" s="46"/>
      <c r="F700" s="46" t="s">
        <v>371</v>
      </c>
      <c r="G700" s="53" t="s">
        <v>730</v>
      </c>
      <c r="H700" s="49">
        <v>388000</v>
      </c>
      <c r="I700" s="52">
        <v>0</v>
      </c>
      <c r="J700" s="65">
        <v>388000</v>
      </c>
      <c r="K700" s="50">
        <v>100</v>
      </c>
    </row>
    <row r="701" spans="1:12" s="126" customFormat="1" ht="30">
      <c r="A701" s="125"/>
      <c r="B701" s="45"/>
      <c r="C701" s="45"/>
      <c r="D701" s="75"/>
      <c r="E701" s="46"/>
      <c r="F701" s="46" t="s">
        <v>372</v>
      </c>
      <c r="G701" s="53" t="s">
        <v>730</v>
      </c>
      <c r="H701" s="49">
        <v>1394676</v>
      </c>
      <c r="I701" s="52">
        <v>0</v>
      </c>
      <c r="J701" s="65">
        <v>1394676</v>
      </c>
      <c r="K701" s="50">
        <v>100</v>
      </c>
    </row>
    <row r="702" spans="1:12" s="126" customFormat="1" ht="45">
      <c r="A702" s="125"/>
      <c r="B702" s="45"/>
      <c r="C702" s="45"/>
      <c r="D702" s="75"/>
      <c r="E702" s="46"/>
      <c r="F702" s="46" t="s">
        <v>373</v>
      </c>
      <c r="G702" s="53" t="s">
        <v>730</v>
      </c>
      <c r="H702" s="49">
        <v>878009</v>
      </c>
      <c r="I702" s="52">
        <v>0</v>
      </c>
      <c r="J702" s="65">
        <v>878009</v>
      </c>
      <c r="K702" s="50">
        <v>100</v>
      </c>
    </row>
    <row r="703" spans="1:12" s="126" customFormat="1" ht="45">
      <c r="A703" s="125"/>
      <c r="B703" s="45"/>
      <c r="C703" s="45"/>
      <c r="D703" s="75"/>
      <c r="E703" s="46"/>
      <c r="F703" s="46" t="s">
        <v>374</v>
      </c>
      <c r="G703" s="53" t="s">
        <v>730</v>
      </c>
      <c r="H703" s="49">
        <v>50000</v>
      </c>
      <c r="I703" s="52">
        <v>0</v>
      </c>
      <c r="J703" s="65">
        <v>50000</v>
      </c>
      <c r="K703" s="50">
        <v>100</v>
      </c>
    </row>
    <row r="704" spans="1:12" s="126" customFormat="1" ht="45">
      <c r="A704" s="125"/>
      <c r="B704" s="45"/>
      <c r="C704" s="45"/>
      <c r="D704" s="75"/>
      <c r="E704" s="46"/>
      <c r="F704" s="46" t="s">
        <v>428</v>
      </c>
      <c r="G704" s="53" t="s">
        <v>730</v>
      </c>
      <c r="H704" s="49">
        <v>5488728</v>
      </c>
      <c r="I704" s="52">
        <v>0</v>
      </c>
      <c r="J704" s="65">
        <v>5488728</v>
      </c>
      <c r="K704" s="50">
        <v>100</v>
      </c>
    </row>
    <row r="705" spans="1:11" s="126" customFormat="1" ht="45">
      <c r="A705" s="125"/>
      <c r="B705" s="45"/>
      <c r="C705" s="45"/>
      <c r="D705" s="75"/>
      <c r="E705" s="46"/>
      <c r="F705" s="46" t="s">
        <v>89</v>
      </c>
      <c r="G705" s="53" t="s">
        <v>155</v>
      </c>
      <c r="H705" s="49">
        <v>10000</v>
      </c>
      <c r="I705" s="52"/>
      <c r="J705" s="65">
        <v>10000</v>
      </c>
      <c r="K705" s="50">
        <v>100</v>
      </c>
    </row>
    <row r="706" spans="1:11" s="126" customFormat="1" ht="45">
      <c r="A706" s="125"/>
      <c r="B706" s="45"/>
      <c r="C706" s="45"/>
      <c r="D706" s="75"/>
      <c r="E706" s="46"/>
      <c r="F706" s="46" t="s">
        <v>375</v>
      </c>
      <c r="G706" s="53" t="s">
        <v>742</v>
      </c>
      <c r="H706" s="49">
        <v>10032239</v>
      </c>
      <c r="I706" s="52">
        <v>0</v>
      </c>
      <c r="J706" s="65">
        <v>9000000</v>
      </c>
      <c r="K706" s="50">
        <v>89.710781411806479</v>
      </c>
    </row>
    <row r="707" spans="1:11" s="126" customFormat="1" ht="53.25" customHeight="1">
      <c r="A707" s="125"/>
      <c r="B707" s="45"/>
      <c r="C707" s="45"/>
      <c r="D707" s="75"/>
      <c r="E707" s="46"/>
      <c r="F707" s="46" t="s">
        <v>298</v>
      </c>
      <c r="G707" s="53" t="s">
        <v>658</v>
      </c>
      <c r="H707" s="96">
        <v>119654837</v>
      </c>
      <c r="I707" s="52">
        <v>86.388831903218417</v>
      </c>
      <c r="J707" s="65">
        <v>4420197</v>
      </c>
      <c r="K707" s="50">
        <v>90.082955025044242</v>
      </c>
    </row>
    <row r="708" spans="1:11" s="126" customFormat="1" ht="60">
      <c r="A708" s="125"/>
      <c r="B708" s="45"/>
      <c r="C708" s="45"/>
      <c r="D708" s="75"/>
      <c r="E708" s="46"/>
      <c r="F708" s="46" t="s">
        <v>376</v>
      </c>
      <c r="G708" s="53" t="s">
        <v>658</v>
      </c>
      <c r="H708" s="96">
        <v>125458136</v>
      </c>
      <c r="I708" s="52">
        <v>79.234064979253318</v>
      </c>
      <c r="J708" s="65">
        <v>22000000</v>
      </c>
      <c r="K708" s="50">
        <v>96.769794985635684</v>
      </c>
    </row>
    <row r="709" spans="1:11" s="126" customFormat="1" ht="45">
      <c r="A709" s="125"/>
      <c r="B709" s="45"/>
      <c r="C709" s="45"/>
      <c r="D709" s="75"/>
      <c r="E709" s="46"/>
      <c r="F709" s="46" t="s">
        <v>444</v>
      </c>
      <c r="G709" s="53" t="s">
        <v>133</v>
      </c>
      <c r="H709" s="96">
        <v>497435328</v>
      </c>
      <c r="I709" s="52">
        <v>35.958706575822461</v>
      </c>
      <c r="J709" s="65">
        <v>111500</v>
      </c>
      <c r="K709" s="50">
        <v>35.98112154993543</v>
      </c>
    </row>
    <row r="710" spans="1:11" s="126" customFormat="1" ht="45">
      <c r="A710" s="125"/>
      <c r="B710" s="45"/>
      <c r="C710" s="45"/>
      <c r="D710" s="75"/>
      <c r="E710" s="46"/>
      <c r="F710" s="46" t="s">
        <v>299</v>
      </c>
      <c r="G710" s="53" t="s">
        <v>742</v>
      </c>
      <c r="H710" s="96">
        <v>24418568</v>
      </c>
      <c r="I710" s="52">
        <v>0</v>
      </c>
      <c r="J710" s="65">
        <v>10000</v>
      </c>
      <c r="K710" s="50">
        <v>4.0952442420046913E-2</v>
      </c>
    </row>
    <row r="711" spans="1:11" s="126" customFormat="1" ht="45">
      <c r="A711" s="125"/>
      <c r="B711" s="45"/>
      <c r="C711" s="45"/>
      <c r="D711" s="75"/>
      <c r="E711" s="46"/>
      <c r="F711" s="46" t="s">
        <v>300</v>
      </c>
      <c r="G711" s="53" t="s">
        <v>742</v>
      </c>
      <c r="H711" s="96">
        <v>58102410</v>
      </c>
      <c r="I711" s="52">
        <v>0</v>
      </c>
      <c r="J711" s="65">
        <v>10000</v>
      </c>
      <c r="K711" s="50">
        <v>1.721099004327015E-2</v>
      </c>
    </row>
    <row r="712" spans="1:11" s="126" customFormat="1" ht="45">
      <c r="A712" s="125"/>
      <c r="B712" s="45"/>
      <c r="C712" s="45"/>
      <c r="D712" s="75"/>
      <c r="E712" s="46"/>
      <c r="F712" s="46" t="s">
        <v>301</v>
      </c>
      <c r="G712" s="53" t="s">
        <v>742</v>
      </c>
      <c r="H712" s="96">
        <v>53358107</v>
      </c>
      <c r="I712" s="52">
        <v>0</v>
      </c>
      <c r="J712" s="65">
        <v>10000</v>
      </c>
      <c r="K712" s="50">
        <v>1.8741294551547712E-2</v>
      </c>
    </row>
    <row r="713" spans="1:11" s="126" customFormat="1" ht="45">
      <c r="A713" s="125"/>
      <c r="B713" s="45"/>
      <c r="C713" s="45"/>
      <c r="D713" s="75"/>
      <c r="E713" s="46"/>
      <c r="F713" s="46" t="s">
        <v>302</v>
      </c>
      <c r="G713" s="53" t="s">
        <v>742</v>
      </c>
      <c r="H713" s="96">
        <v>52075070</v>
      </c>
      <c r="I713" s="52">
        <v>0</v>
      </c>
      <c r="J713" s="65">
        <v>10000</v>
      </c>
      <c r="K713" s="50">
        <v>1.9203046678573837E-2</v>
      </c>
    </row>
    <row r="714" spans="1:11" s="126" customFormat="1" ht="60">
      <c r="A714" s="125"/>
      <c r="B714" s="45"/>
      <c r="C714" s="45"/>
      <c r="D714" s="75"/>
      <c r="E714" s="46"/>
      <c r="F714" s="46" t="s">
        <v>305</v>
      </c>
      <c r="G714" s="53" t="s">
        <v>304</v>
      </c>
      <c r="H714" s="96">
        <v>101714579</v>
      </c>
      <c r="I714" s="52">
        <v>1.9160239949476756</v>
      </c>
      <c r="J714" s="65">
        <v>100000</v>
      </c>
      <c r="K714" s="50">
        <v>2.014338318207078</v>
      </c>
    </row>
    <row r="715" spans="1:11" s="126" customFormat="1" ht="45">
      <c r="A715" s="125"/>
      <c r="B715" s="45"/>
      <c r="C715" s="45"/>
      <c r="D715" s="75"/>
      <c r="E715" s="46"/>
      <c r="F715" s="46" t="s">
        <v>377</v>
      </c>
      <c r="G715" s="53" t="s">
        <v>742</v>
      </c>
      <c r="H715" s="96">
        <v>2000000</v>
      </c>
      <c r="I715" s="52">
        <v>0</v>
      </c>
      <c r="J715" s="65">
        <v>2000000</v>
      </c>
      <c r="K715" s="50">
        <v>100</v>
      </c>
    </row>
    <row r="716" spans="1:11" s="126" customFormat="1" ht="45">
      <c r="A716" s="125"/>
      <c r="B716" s="45"/>
      <c r="C716" s="45"/>
      <c r="D716" s="75"/>
      <c r="E716" s="46"/>
      <c r="F716" s="46" t="s">
        <v>378</v>
      </c>
      <c r="G716" s="53" t="s">
        <v>730</v>
      </c>
      <c r="H716" s="96">
        <v>762000</v>
      </c>
      <c r="I716" s="52">
        <v>0</v>
      </c>
      <c r="J716" s="65">
        <v>762000</v>
      </c>
      <c r="K716" s="50">
        <v>100</v>
      </c>
    </row>
    <row r="717" spans="1:11" s="126" customFormat="1" ht="45">
      <c r="A717" s="125"/>
      <c r="B717" s="45"/>
      <c r="C717" s="45"/>
      <c r="D717" s="75"/>
      <c r="E717" s="46"/>
      <c r="F717" s="46" t="s">
        <v>379</v>
      </c>
      <c r="G717" s="53" t="s">
        <v>730</v>
      </c>
      <c r="H717" s="96">
        <v>1040024</v>
      </c>
      <c r="I717" s="52">
        <v>0</v>
      </c>
      <c r="J717" s="65">
        <v>1040024</v>
      </c>
      <c r="K717" s="50">
        <v>100</v>
      </c>
    </row>
    <row r="718" spans="1:11" s="126" customFormat="1" ht="45">
      <c r="A718" s="125"/>
      <c r="B718" s="45"/>
      <c r="C718" s="45"/>
      <c r="D718" s="75"/>
      <c r="E718" s="46"/>
      <c r="F718" s="46" t="s">
        <v>380</v>
      </c>
      <c r="G718" s="53" t="s">
        <v>730</v>
      </c>
      <c r="H718" s="96">
        <v>1357203</v>
      </c>
      <c r="I718" s="52">
        <v>0</v>
      </c>
      <c r="J718" s="65">
        <v>1357203</v>
      </c>
      <c r="K718" s="50">
        <v>100</v>
      </c>
    </row>
    <row r="719" spans="1:11" s="126" customFormat="1" ht="51.75" customHeight="1">
      <c r="A719" s="125"/>
      <c r="B719" s="45"/>
      <c r="C719" s="45"/>
      <c r="D719" s="75"/>
      <c r="E719" s="46"/>
      <c r="F719" s="46" t="s">
        <v>381</v>
      </c>
      <c r="G719" s="53" t="s">
        <v>730</v>
      </c>
      <c r="H719" s="96">
        <v>679313</v>
      </c>
      <c r="I719" s="52">
        <v>0</v>
      </c>
      <c r="J719" s="65">
        <v>679313</v>
      </c>
      <c r="K719" s="50">
        <v>100</v>
      </c>
    </row>
    <row r="720" spans="1:11" s="126" customFormat="1" ht="45">
      <c r="A720" s="125"/>
      <c r="B720" s="45"/>
      <c r="C720" s="45"/>
      <c r="D720" s="75"/>
      <c r="E720" s="46"/>
      <c r="F720" s="46" t="s">
        <v>382</v>
      </c>
      <c r="G720" s="53" t="s">
        <v>730</v>
      </c>
      <c r="H720" s="96">
        <v>357000</v>
      </c>
      <c r="I720" s="52">
        <v>0</v>
      </c>
      <c r="J720" s="65">
        <v>357000</v>
      </c>
      <c r="K720" s="50">
        <v>100</v>
      </c>
    </row>
    <row r="721" spans="1:11" s="126" customFormat="1" ht="60">
      <c r="A721" s="125"/>
      <c r="B721" s="45"/>
      <c r="C721" s="45"/>
      <c r="D721" s="75"/>
      <c r="E721" s="46"/>
      <c r="F721" s="46" t="s">
        <v>383</v>
      </c>
      <c r="G721" s="53" t="s">
        <v>730</v>
      </c>
      <c r="H721" s="96">
        <v>500000</v>
      </c>
      <c r="I721" s="52">
        <v>0</v>
      </c>
      <c r="J721" s="65">
        <v>500000</v>
      </c>
      <c r="K721" s="50">
        <v>100</v>
      </c>
    </row>
    <row r="722" spans="1:11" s="126" customFormat="1" ht="45">
      <c r="A722" s="125"/>
      <c r="B722" s="45"/>
      <c r="C722" s="45"/>
      <c r="D722" s="75"/>
      <c r="E722" s="46"/>
      <c r="F722" s="46" t="s">
        <v>384</v>
      </c>
      <c r="G722" s="53" t="s">
        <v>730</v>
      </c>
      <c r="H722" s="96">
        <v>1489000</v>
      </c>
      <c r="I722" s="52">
        <v>0</v>
      </c>
      <c r="J722" s="65">
        <v>1489000</v>
      </c>
      <c r="K722" s="50">
        <v>100</v>
      </c>
    </row>
    <row r="723" spans="1:11" s="126" customFormat="1" ht="45">
      <c r="A723" s="125"/>
      <c r="B723" s="45"/>
      <c r="C723" s="45"/>
      <c r="D723" s="75"/>
      <c r="E723" s="46"/>
      <c r="F723" s="46" t="s">
        <v>385</v>
      </c>
      <c r="G723" s="53" t="s">
        <v>730</v>
      </c>
      <c r="H723" s="96">
        <v>972000</v>
      </c>
      <c r="I723" s="52">
        <v>0</v>
      </c>
      <c r="J723" s="65">
        <v>972000</v>
      </c>
      <c r="K723" s="50">
        <v>100</v>
      </c>
    </row>
    <row r="724" spans="1:11" s="126" customFormat="1" ht="45">
      <c r="A724" s="125"/>
      <c r="B724" s="45"/>
      <c r="C724" s="45"/>
      <c r="D724" s="75"/>
      <c r="E724" s="46"/>
      <c r="F724" s="46" t="s">
        <v>386</v>
      </c>
      <c r="G724" s="53" t="s">
        <v>730</v>
      </c>
      <c r="H724" s="96">
        <v>1120000</v>
      </c>
      <c r="I724" s="52">
        <v>0</v>
      </c>
      <c r="J724" s="65">
        <v>1120000</v>
      </c>
      <c r="K724" s="50">
        <v>100</v>
      </c>
    </row>
    <row r="725" spans="1:11" s="126" customFormat="1" ht="45">
      <c r="A725" s="125"/>
      <c r="B725" s="45"/>
      <c r="C725" s="45"/>
      <c r="D725" s="75"/>
      <c r="E725" s="46"/>
      <c r="F725" s="46" t="s">
        <v>421</v>
      </c>
      <c r="G725" s="53" t="s">
        <v>730</v>
      </c>
      <c r="H725" s="96">
        <v>1000000</v>
      </c>
      <c r="I725" s="52">
        <v>0</v>
      </c>
      <c r="J725" s="65">
        <v>1000000</v>
      </c>
      <c r="K725" s="50">
        <v>100</v>
      </c>
    </row>
    <row r="726" spans="1:11" s="126" customFormat="1" ht="45">
      <c r="A726" s="125"/>
      <c r="B726" s="45"/>
      <c r="C726" s="45"/>
      <c r="D726" s="75"/>
      <c r="E726" s="46"/>
      <c r="F726" s="46" t="s">
        <v>387</v>
      </c>
      <c r="G726" s="53" t="s">
        <v>730</v>
      </c>
      <c r="H726" s="96">
        <v>511000</v>
      </c>
      <c r="I726" s="52">
        <v>0</v>
      </c>
      <c r="J726" s="65">
        <v>511000</v>
      </c>
      <c r="K726" s="50">
        <v>100</v>
      </c>
    </row>
    <row r="727" spans="1:11" s="126" customFormat="1" ht="45">
      <c r="A727" s="125"/>
      <c r="B727" s="45"/>
      <c r="C727" s="45"/>
      <c r="D727" s="75"/>
      <c r="E727" s="46"/>
      <c r="F727" s="46" t="s">
        <v>388</v>
      </c>
      <c r="G727" s="53" t="s">
        <v>730</v>
      </c>
      <c r="H727" s="96">
        <v>505000</v>
      </c>
      <c r="I727" s="52">
        <v>0</v>
      </c>
      <c r="J727" s="65">
        <v>505000</v>
      </c>
      <c r="K727" s="50">
        <v>100</v>
      </c>
    </row>
    <row r="728" spans="1:11" s="126" customFormat="1" ht="45">
      <c r="A728" s="125"/>
      <c r="B728" s="45"/>
      <c r="C728" s="45"/>
      <c r="D728" s="75"/>
      <c r="E728" s="46"/>
      <c r="F728" s="46" t="s">
        <v>389</v>
      </c>
      <c r="G728" s="53" t="s">
        <v>730</v>
      </c>
      <c r="H728" s="96">
        <v>650000</v>
      </c>
      <c r="I728" s="52">
        <v>0</v>
      </c>
      <c r="J728" s="65">
        <v>650000</v>
      </c>
      <c r="K728" s="50">
        <v>100</v>
      </c>
    </row>
    <row r="729" spans="1:11" s="126" customFormat="1" ht="52.5" customHeight="1">
      <c r="A729" s="125"/>
      <c r="B729" s="45"/>
      <c r="C729" s="45"/>
      <c r="D729" s="75"/>
      <c r="E729" s="46"/>
      <c r="F729" s="46" t="s">
        <v>390</v>
      </c>
      <c r="G729" s="53" t="s">
        <v>730</v>
      </c>
      <c r="H729" s="96">
        <v>10000</v>
      </c>
      <c r="I729" s="52">
        <v>0</v>
      </c>
      <c r="J729" s="65">
        <v>10000</v>
      </c>
      <c r="K729" s="50">
        <v>100</v>
      </c>
    </row>
    <row r="730" spans="1:11" s="126" customFormat="1" ht="45">
      <c r="A730" s="125"/>
      <c r="B730" s="45"/>
      <c r="C730" s="45"/>
      <c r="D730" s="75"/>
      <c r="E730" s="46"/>
      <c r="F730" s="46" t="s">
        <v>34</v>
      </c>
      <c r="G730" s="53" t="s">
        <v>730</v>
      </c>
      <c r="H730" s="96">
        <v>200000</v>
      </c>
      <c r="I730" s="52">
        <v>0</v>
      </c>
      <c r="J730" s="65">
        <v>200000</v>
      </c>
      <c r="K730" s="50">
        <v>100</v>
      </c>
    </row>
    <row r="731" spans="1:11" s="126" customFormat="1" ht="45">
      <c r="A731" s="125"/>
      <c r="B731" s="45"/>
      <c r="C731" s="45"/>
      <c r="D731" s="75"/>
      <c r="E731" s="46"/>
      <c r="F731" s="46" t="s">
        <v>400</v>
      </c>
      <c r="G731" s="53" t="s">
        <v>742</v>
      </c>
      <c r="H731" s="96">
        <v>3200000</v>
      </c>
      <c r="I731" s="52">
        <v>0</v>
      </c>
      <c r="J731" s="65">
        <v>3200000</v>
      </c>
      <c r="K731" s="50">
        <v>100</v>
      </c>
    </row>
    <row r="732" spans="1:11" s="126" customFormat="1" ht="48.75" customHeight="1">
      <c r="A732" s="125"/>
      <c r="B732" s="45"/>
      <c r="C732" s="45"/>
      <c r="D732" s="75"/>
      <c r="E732" s="46"/>
      <c r="F732" s="46" t="s">
        <v>35</v>
      </c>
      <c r="G732" s="53" t="s">
        <v>730</v>
      </c>
      <c r="H732" s="96">
        <v>200000</v>
      </c>
      <c r="I732" s="52">
        <v>0</v>
      </c>
      <c r="J732" s="65">
        <v>200000</v>
      </c>
      <c r="K732" s="50">
        <v>100</v>
      </c>
    </row>
    <row r="733" spans="1:11" s="126" customFormat="1" ht="15">
      <c r="A733" s="125"/>
      <c r="B733" s="45"/>
      <c r="C733" s="45"/>
      <c r="D733" s="75"/>
      <c r="E733" s="46"/>
      <c r="F733" s="51" t="s">
        <v>684</v>
      </c>
      <c r="G733" s="53"/>
      <c r="H733" s="49"/>
      <c r="I733" s="52"/>
      <c r="J733" s="65"/>
      <c r="K733" s="50"/>
    </row>
    <row r="734" spans="1:11" s="126" customFormat="1" ht="30">
      <c r="A734" s="125"/>
      <c r="B734" s="45"/>
      <c r="C734" s="45"/>
      <c r="D734" s="75"/>
      <c r="E734" s="46"/>
      <c r="F734" s="46" t="s">
        <v>685</v>
      </c>
      <c r="G734" s="53" t="s">
        <v>576</v>
      </c>
      <c r="H734" s="49">
        <v>7504475</v>
      </c>
      <c r="I734" s="52">
        <v>87.613699292755314</v>
      </c>
      <c r="J734" s="65">
        <v>189100</v>
      </c>
      <c r="K734" s="50">
        <v>100</v>
      </c>
    </row>
    <row r="735" spans="1:11" s="126" customFormat="1" ht="42.75" customHeight="1">
      <c r="A735" s="125"/>
      <c r="B735" s="45"/>
      <c r="C735" s="45"/>
      <c r="D735" s="75"/>
      <c r="E735" s="46"/>
      <c r="F735" s="46" t="s">
        <v>143</v>
      </c>
      <c r="G735" s="53" t="s">
        <v>740</v>
      </c>
      <c r="H735" s="49">
        <v>2661588</v>
      </c>
      <c r="I735" s="52">
        <v>3.1027341572023923</v>
      </c>
      <c r="J735" s="65">
        <v>2579006</v>
      </c>
      <c r="K735" s="50">
        <v>100</v>
      </c>
    </row>
    <row r="736" spans="1:11" s="126" customFormat="1" ht="15">
      <c r="A736" s="125"/>
      <c r="B736" s="45"/>
      <c r="C736" s="45"/>
      <c r="D736" s="75"/>
      <c r="E736" s="46"/>
      <c r="F736" s="51" t="s">
        <v>578</v>
      </c>
      <c r="G736" s="53"/>
      <c r="H736" s="49"/>
      <c r="I736" s="52"/>
      <c r="J736" s="65"/>
      <c r="K736" s="50"/>
    </row>
    <row r="737" spans="1:11" s="126" customFormat="1" ht="60">
      <c r="A737" s="125"/>
      <c r="B737" s="45"/>
      <c r="C737" s="45"/>
      <c r="D737" s="75"/>
      <c r="E737" s="46"/>
      <c r="F737" s="46" t="s">
        <v>306</v>
      </c>
      <c r="G737" s="53" t="s">
        <v>740</v>
      </c>
      <c r="H737" s="49">
        <v>578459</v>
      </c>
      <c r="I737" s="52">
        <v>0</v>
      </c>
      <c r="J737" s="65">
        <v>218613</v>
      </c>
      <c r="K737" s="50">
        <v>37.792306801346335</v>
      </c>
    </row>
    <row r="738" spans="1:11" s="126" customFormat="1" ht="57" customHeight="1">
      <c r="A738" s="125"/>
      <c r="B738" s="45"/>
      <c r="C738" s="45"/>
      <c r="D738" s="75"/>
      <c r="E738" s="46"/>
      <c r="F738" s="46" t="s">
        <v>201</v>
      </c>
      <c r="G738" s="96" t="s">
        <v>742</v>
      </c>
      <c r="H738" s="49">
        <v>3145292</v>
      </c>
      <c r="I738" s="52">
        <v>0</v>
      </c>
      <c r="J738" s="65">
        <v>3145292</v>
      </c>
      <c r="K738" s="50">
        <v>100</v>
      </c>
    </row>
    <row r="739" spans="1:11" s="126" customFormat="1" ht="15">
      <c r="A739" s="125"/>
      <c r="B739" s="45"/>
      <c r="C739" s="45"/>
      <c r="D739" s="75"/>
      <c r="E739" s="46"/>
      <c r="F739" s="51" t="s">
        <v>583</v>
      </c>
      <c r="G739" s="157"/>
      <c r="H739" s="157"/>
      <c r="I739" s="52"/>
      <c r="J739" s="65"/>
      <c r="K739" s="50"/>
    </row>
    <row r="740" spans="1:11" s="126" customFormat="1" ht="60">
      <c r="A740" s="125"/>
      <c r="B740" s="45"/>
      <c r="C740" s="45"/>
      <c r="D740" s="75"/>
      <c r="E740" s="46"/>
      <c r="F740" s="46" t="s">
        <v>687</v>
      </c>
      <c r="G740" s="53" t="s">
        <v>658</v>
      </c>
      <c r="H740" s="49">
        <v>58189738</v>
      </c>
      <c r="I740" s="52">
        <v>88.497388955420277</v>
      </c>
      <c r="J740" s="65">
        <v>243475</v>
      </c>
      <c r="K740" s="50">
        <v>100</v>
      </c>
    </row>
    <row r="741" spans="1:11" s="126" customFormat="1" ht="15">
      <c r="A741" s="125"/>
      <c r="B741" s="45"/>
      <c r="C741" s="45"/>
      <c r="D741" s="75"/>
      <c r="E741" s="46"/>
      <c r="F741" s="51" t="s">
        <v>716</v>
      </c>
      <c r="G741" s="53"/>
      <c r="H741" s="49"/>
      <c r="I741" s="52"/>
      <c r="J741" s="65"/>
      <c r="K741" s="50"/>
    </row>
    <row r="742" spans="1:11" s="126" customFormat="1" ht="45">
      <c r="A742" s="125"/>
      <c r="B742" s="45"/>
      <c r="C742" s="45"/>
      <c r="D742" s="75"/>
      <c r="E742" s="46"/>
      <c r="F742" s="46" t="s">
        <v>307</v>
      </c>
      <c r="G742" s="53" t="s">
        <v>658</v>
      </c>
      <c r="H742" s="49">
        <v>16345085</v>
      </c>
      <c r="I742" s="52">
        <v>39.654581178378699</v>
      </c>
      <c r="J742" s="65">
        <v>9313980</v>
      </c>
      <c r="K742" s="50">
        <v>96.637949573220325</v>
      </c>
    </row>
    <row r="743" spans="1:11" s="126" customFormat="1" ht="15">
      <c r="A743" s="125"/>
      <c r="B743" s="45"/>
      <c r="C743" s="45"/>
      <c r="D743" s="75"/>
      <c r="E743" s="46"/>
      <c r="F743" s="51" t="s">
        <v>842</v>
      </c>
      <c r="G743" s="53"/>
      <c r="H743" s="49"/>
      <c r="I743" s="52"/>
      <c r="J743" s="65"/>
      <c r="K743" s="50"/>
    </row>
    <row r="744" spans="1:11" s="126" customFormat="1" ht="45">
      <c r="A744" s="125"/>
      <c r="B744" s="45"/>
      <c r="C744" s="45"/>
      <c r="D744" s="75"/>
      <c r="E744" s="46"/>
      <c r="F744" s="46" t="s">
        <v>451</v>
      </c>
      <c r="G744" s="53" t="s">
        <v>572</v>
      </c>
      <c r="H744" s="49">
        <v>39062685</v>
      </c>
      <c r="I744" s="52">
        <v>36.091912268703496</v>
      </c>
      <c r="J744" s="65">
        <v>9309222</v>
      </c>
      <c r="K744" s="50">
        <v>85.523286481715218</v>
      </c>
    </row>
    <row r="745" spans="1:11" s="126" customFormat="1" ht="33" customHeight="1">
      <c r="A745" s="125"/>
      <c r="B745" s="45" t="s">
        <v>689</v>
      </c>
      <c r="C745" s="45" t="s">
        <v>690</v>
      </c>
      <c r="D745" s="75" t="s">
        <v>524</v>
      </c>
      <c r="E745" s="46" t="s">
        <v>691</v>
      </c>
      <c r="F745" s="48"/>
      <c r="G745" s="53"/>
      <c r="H745" s="49"/>
      <c r="I745" s="49"/>
      <c r="J745" s="65">
        <f>J747</f>
        <v>300000</v>
      </c>
      <c r="K745" s="50"/>
    </row>
    <row r="746" spans="1:11" s="126" customFormat="1" ht="15">
      <c r="A746" s="125"/>
      <c r="B746" s="45"/>
      <c r="C746" s="45"/>
      <c r="D746" s="75"/>
      <c r="E746" s="46"/>
      <c r="F746" s="51" t="s">
        <v>692</v>
      </c>
      <c r="G746" s="53"/>
      <c r="H746" s="49"/>
      <c r="I746" s="52"/>
      <c r="J746" s="65"/>
      <c r="K746" s="50"/>
    </row>
    <row r="747" spans="1:11" s="126" customFormat="1" ht="33" customHeight="1">
      <c r="A747" s="125"/>
      <c r="B747" s="45"/>
      <c r="C747" s="45"/>
      <c r="D747" s="75"/>
      <c r="E747" s="46"/>
      <c r="F747" s="46" t="s">
        <v>694</v>
      </c>
      <c r="G747" s="53" t="s">
        <v>693</v>
      </c>
      <c r="H747" s="49">
        <v>11253441</v>
      </c>
      <c r="I747" s="52">
        <v>95.112606002021963</v>
      </c>
      <c r="J747" s="65">
        <v>300000</v>
      </c>
      <c r="K747" s="50">
        <v>100</v>
      </c>
    </row>
    <row r="748" spans="1:11" s="126" customFormat="1" ht="33" customHeight="1">
      <c r="A748" s="125"/>
      <c r="B748" s="45" t="s">
        <v>573</v>
      </c>
      <c r="C748" s="45" t="s">
        <v>574</v>
      </c>
      <c r="D748" s="75" t="s">
        <v>524</v>
      </c>
      <c r="E748" s="46" t="s">
        <v>575</v>
      </c>
      <c r="F748" s="48"/>
      <c r="G748" s="77"/>
      <c r="H748" s="49"/>
      <c r="I748" s="49"/>
      <c r="J748" s="65">
        <f>J750+J752</f>
        <v>8973939</v>
      </c>
      <c r="K748" s="50"/>
    </row>
    <row r="749" spans="1:11" s="126" customFormat="1" ht="15">
      <c r="A749" s="125"/>
      <c r="B749" s="45"/>
      <c r="C749" s="45"/>
      <c r="D749" s="75"/>
      <c r="E749" s="46"/>
      <c r="F749" s="51" t="s">
        <v>308</v>
      </c>
      <c r="G749" s="53"/>
      <c r="H749" s="49"/>
      <c r="I749" s="49"/>
      <c r="J749" s="65"/>
      <c r="K749" s="50"/>
    </row>
    <row r="750" spans="1:11" s="126" customFormat="1" ht="39.75" customHeight="1">
      <c r="A750" s="125"/>
      <c r="B750" s="45"/>
      <c r="C750" s="45"/>
      <c r="D750" s="75"/>
      <c r="E750" s="46"/>
      <c r="F750" s="46" t="s">
        <v>309</v>
      </c>
      <c r="G750" s="53" t="s">
        <v>576</v>
      </c>
      <c r="H750" s="49">
        <v>2858554</v>
      </c>
      <c r="I750" s="52">
        <v>6.2024681010049107</v>
      </c>
      <c r="J750" s="65">
        <v>2473939</v>
      </c>
      <c r="K750" s="50">
        <v>100</v>
      </c>
    </row>
    <row r="751" spans="1:11" s="126" customFormat="1" ht="15">
      <c r="A751" s="125"/>
      <c r="B751" s="45"/>
      <c r="C751" s="45"/>
      <c r="D751" s="75"/>
      <c r="E751" s="46"/>
      <c r="F751" s="51" t="s">
        <v>600</v>
      </c>
      <c r="G751" s="53"/>
      <c r="H751" s="49"/>
      <c r="I751" s="52"/>
      <c r="J751" s="65"/>
      <c r="K751" s="50"/>
    </row>
    <row r="752" spans="1:11" s="126" customFormat="1" ht="49.5" customHeight="1">
      <c r="A752" s="125"/>
      <c r="B752" s="45"/>
      <c r="C752" s="45"/>
      <c r="D752" s="75"/>
      <c r="E752" s="46"/>
      <c r="F752" s="46" t="s">
        <v>312</v>
      </c>
      <c r="G752" s="53" t="s">
        <v>742</v>
      </c>
      <c r="H752" s="49">
        <v>6500000</v>
      </c>
      <c r="I752" s="52">
        <v>0</v>
      </c>
      <c r="J752" s="65">
        <v>6500000</v>
      </c>
      <c r="K752" s="50">
        <v>100</v>
      </c>
    </row>
    <row r="753" spans="1:12" s="126" customFormat="1" ht="30">
      <c r="A753" s="125"/>
      <c r="B753" s="45" t="s">
        <v>515</v>
      </c>
      <c r="C753" s="45" t="s">
        <v>514</v>
      </c>
      <c r="D753" s="45" t="s">
        <v>524</v>
      </c>
      <c r="E753" s="46" t="s">
        <v>516</v>
      </c>
      <c r="F753" s="97"/>
      <c r="G753" s="49"/>
      <c r="H753" s="49"/>
      <c r="I753" s="49"/>
      <c r="J753" s="65">
        <f>J755+J763+J793+J756+J757+J760+J790+J794+J796++J798+J800+J802+J758+J764+J782+J765+J759+J791+J788+J767+J768+J769+J770+J771+J772+J773+J774+J776+J775+J777+J778+J779+J780+J784+J786+J761+J766</f>
        <v>181359310</v>
      </c>
      <c r="K753" s="50"/>
      <c r="L753" s="65"/>
    </row>
    <row r="754" spans="1:12" s="126" customFormat="1" ht="15">
      <c r="A754" s="125"/>
      <c r="B754" s="45"/>
      <c r="C754" s="45"/>
      <c r="D754" s="45"/>
      <c r="E754" s="46"/>
      <c r="F754" s="51" t="s">
        <v>580</v>
      </c>
      <c r="G754" s="53"/>
      <c r="H754" s="49"/>
      <c r="I754" s="49"/>
      <c r="J754" s="65"/>
      <c r="K754" s="50"/>
    </row>
    <row r="755" spans="1:12" s="126" customFormat="1" ht="63" customHeight="1">
      <c r="A755" s="125"/>
      <c r="B755" s="45"/>
      <c r="C755" s="45"/>
      <c r="D755" s="45"/>
      <c r="E755" s="46"/>
      <c r="F755" s="46" t="s">
        <v>422</v>
      </c>
      <c r="G755" s="53" t="s">
        <v>658</v>
      </c>
      <c r="H755" s="49">
        <v>86763598</v>
      </c>
      <c r="I755" s="52">
        <v>72.125827469718345</v>
      </c>
      <c r="J755" s="65">
        <v>21972561</v>
      </c>
      <c r="K755" s="50">
        <v>100</v>
      </c>
    </row>
    <row r="756" spans="1:12" s="126" customFormat="1" ht="30">
      <c r="A756" s="125"/>
      <c r="B756" s="45"/>
      <c r="C756" s="45"/>
      <c r="D756" s="45"/>
      <c r="E756" s="46"/>
      <c r="F756" s="46" t="s">
        <v>313</v>
      </c>
      <c r="G756" s="53" t="s">
        <v>572</v>
      </c>
      <c r="H756" s="49">
        <v>15888499</v>
      </c>
      <c r="I756" s="52">
        <v>87.930539064766265</v>
      </c>
      <c r="J756" s="65">
        <v>1495105</v>
      </c>
      <c r="K756" s="50">
        <v>100</v>
      </c>
    </row>
    <row r="757" spans="1:12" s="126" customFormat="1" ht="48.75" customHeight="1">
      <c r="A757" s="125"/>
      <c r="B757" s="45"/>
      <c r="C757" s="45"/>
      <c r="D757" s="45"/>
      <c r="E757" s="46"/>
      <c r="F757" s="46" t="s">
        <v>314</v>
      </c>
      <c r="G757" s="53">
        <v>2021</v>
      </c>
      <c r="H757" s="49">
        <v>12324511</v>
      </c>
      <c r="I757" s="52">
        <v>1.435156331963191</v>
      </c>
      <c r="J757" s="65">
        <v>11752295</v>
      </c>
      <c r="K757" s="50">
        <v>100</v>
      </c>
    </row>
    <row r="758" spans="1:12" s="126" customFormat="1" ht="30">
      <c r="A758" s="125"/>
      <c r="B758" s="45"/>
      <c r="C758" s="45"/>
      <c r="D758" s="45"/>
      <c r="E758" s="46"/>
      <c r="F758" s="46" t="s">
        <v>401</v>
      </c>
      <c r="G758" s="53" t="s">
        <v>572</v>
      </c>
      <c r="H758" s="49">
        <v>3250121</v>
      </c>
      <c r="I758" s="52">
        <v>76.286175191631315</v>
      </c>
      <c r="J758" s="65">
        <v>423738</v>
      </c>
      <c r="K758" s="50">
        <v>89.323782099189543</v>
      </c>
    </row>
    <row r="759" spans="1:12" s="126" customFormat="1" ht="30">
      <c r="A759" s="125"/>
      <c r="B759" s="45"/>
      <c r="C759" s="45"/>
      <c r="D759" s="45"/>
      <c r="E759" s="46"/>
      <c r="F759" s="46" t="s">
        <v>452</v>
      </c>
      <c r="G759" s="53" t="s">
        <v>658</v>
      </c>
      <c r="H759" s="49">
        <v>211178536</v>
      </c>
      <c r="I759" s="52">
        <v>95.217316972024094</v>
      </c>
      <c r="J759" s="65">
        <v>4431670</v>
      </c>
      <c r="K759" s="50">
        <v>100</v>
      </c>
    </row>
    <row r="760" spans="1:12" s="126" customFormat="1" ht="30">
      <c r="A760" s="125"/>
      <c r="B760" s="45"/>
      <c r="C760" s="45"/>
      <c r="D760" s="45"/>
      <c r="E760" s="46"/>
      <c r="F760" s="46" t="s">
        <v>315</v>
      </c>
      <c r="G760" s="53" t="s">
        <v>742</v>
      </c>
      <c r="H760" s="49">
        <v>6000000</v>
      </c>
      <c r="I760" s="52">
        <v>0</v>
      </c>
      <c r="J760" s="65">
        <v>6000000</v>
      </c>
      <c r="K760" s="50">
        <v>100</v>
      </c>
    </row>
    <row r="761" spans="1:12" s="126" customFormat="1" ht="45">
      <c r="A761" s="125"/>
      <c r="B761" s="45"/>
      <c r="C761" s="45"/>
      <c r="D761" s="45"/>
      <c r="E761" s="46"/>
      <c r="F761" s="46" t="s">
        <v>36</v>
      </c>
      <c r="G761" s="53" t="s">
        <v>730</v>
      </c>
      <c r="H761" s="49">
        <v>100000</v>
      </c>
      <c r="I761" s="52">
        <v>0</v>
      </c>
      <c r="J761" s="65">
        <v>100000</v>
      </c>
      <c r="K761" s="50">
        <v>100</v>
      </c>
    </row>
    <row r="762" spans="1:12" s="126" customFormat="1" ht="15">
      <c r="A762" s="125"/>
      <c r="B762" s="45"/>
      <c r="C762" s="45"/>
      <c r="D762" s="45"/>
      <c r="E762" s="46"/>
      <c r="F762" s="51" t="s">
        <v>578</v>
      </c>
      <c r="G762" s="53"/>
      <c r="H762" s="49"/>
      <c r="I762" s="52"/>
      <c r="J762" s="65"/>
      <c r="K762" s="50"/>
    </row>
    <row r="763" spans="1:12" s="126" customFormat="1" ht="46.5" customHeight="1">
      <c r="A763" s="125"/>
      <c r="B763" s="45"/>
      <c r="C763" s="45"/>
      <c r="D763" s="45"/>
      <c r="E763" s="46"/>
      <c r="F763" s="46" t="s">
        <v>695</v>
      </c>
      <c r="G763" s="53" t="s">
        <v>658</v>
      </c>
      <c r="H763" s="49">
        <v>270871844</v>
      </c>
      <c r="I763" s="52">
        <v>38.225294468036331</v>
      </c>
      <c r="J763" s="65">
        <v>58649931</v>
      </c>
      <c r="K763" s="50">
        <v>100</v>
      </c>
    </row>
    <row r="764" spans="1:12" s="126" customFormat="1" ht="68.25" customHeight="1">
      <c r="A764" s="125"/>
      <c r="B764" s="45"/>
      <c r="C764" s="45"/>
      <c r="D764" s="45"/>
      <c r="E764" s="46"/>
      <c r="F764" s="46" t="s">
        <v>402</v>
      </c>
      <c r="G764" s="53" t="s">
        <v>742</v>
      </c>
      <c r="H764" s="49">
        <v>910000</v>
      </c>
      <c r="I764" s="52">
        <v>0</v>
      </c>
      <c r="J764" s="65">
        <v>910000</v>
      </c>
      <c r="K764" s="50">
        <v>100</v>
      </c>
    </row>
    <row r="765" spans="1:12" s="126" customFormat="1" ht="30">
      <c r="A765" s="125"/>
      <c r="B765" s="45"/>
      <c r="C765" s="45"/>
      <c r="D765" s="45"/>
      <c r="E765" s="46"/>
      <c r="F765" s="46" t="s">
        <v>403</v>
      </c>
      <c r="G765" s="179" t="s">
        <v>155</v>
      </c>
      <c r="H765" s="49">
        <v>147700834</v>
      </c>
      <c r="I765" s="52">
        <v>0</v>
      </c>
      <c r="J765" s="65">
        <v>2500000</v>
      </c>
      <c r="K765" s="50">
        <v>35.54482298996362</v>
      </c>
    </row>
    <row r="766" spans="1:12" s="126" customFormat="1" ht="57" customHeight="1">
      <c r="A766" s="125"/>
      <c r="B766" s="45"/>
      <c r="C766" s="45"/>
      <c r="D766" s="45"/>
      <c r="E766" s="46"/>
      <c r="F766" s="46" t="s">
        <v>37</v>
      </c>
      <c r="G766" s="179" t="s">
        <v>730</v>
      </c>
      <c r="H766" s="49">
        <v>10000</v>
      </c>
      <c r="I766" s="52">
        <v>0</v>
      </c>
      <c r="J766" s="65">
        <v>10000</v>
      </c>
      <c r="K766" s="50">
        <v>100</v>
      </c>
    </row>
    <row r="767" spans="1:12" s="126" customFormat="1" ht="60">
      <c r="A767" s="125"/>
      <c r="B767" s="45"/>
      <c r="C767" s="45"/>
      <c r="D767" s="45"/>
      <c r="E767" s="46"/>
      <c r="F767" s="46" t="s">
        <v>38</v>
      </c>
      <c r="G767" s="179" t="s">
        <v>730</v>
      </c>
      <c r="H767" s="49">
        <v>10000</v>
      </c>
      <c r="I767" s="52">
        <v>0</v>
      </c>
      <c r="J767" s="65">
        <v>10000</v>
      </c>
      <c r="K767" s="50">
        <v>100</v>
      </c>
    </row>
    <row r="768" spans="1:12" s="126" customFormat="1" ht="60">
      <c r="A768" s="125"/>
      <c r="B768" s="45"/>
      <c r="C768" s="45"/>
      <c r="D768" s="45"/>
      <c r="E768" s="46"/>
      <c r="F768" s="46" t="s">
        <v>39</v>
      </c>
      <c r="G768" s="179" t="s">
        <v>730</v>
      </c>
      <c r="H768" s="49">
        <v>10000</v>
      </c>
      <c r="I768" s="52">
        <v>0</v>
      </c>
      <c r="J768" s="65">
        <v>10000</v>
      </c>
      <c r="K768" s="50">
        <v>100</v>
      </c>
    </row>
    <row r="769" spans="1:11" s="126" customFormat="1" ht="60">
      <c r="A769" s="125"/>
      <c r="B769" s="45"/>
      <c r="C769" s="45"/>
      <c r="D769" s="45"/>
      <c r="E769" s="46"/>
      <c r="F769" s="46" t="s">
        <v>40</v>
      </c>
      <c r="G769" s="179" t="s">
        <v>730</v>
      </c>
      <c r="H769" s="49">
        <v>10000</v>
      </c>
      <c r="I769" s="52">
        <v>0</v>
      </c>
      <c r="J769" s="65">
        <v>10000</v>
      </c>
      <c r="K769" s="50">
        <v>100</v>
      </c>
    </row>
    <row r="770" spans="1:11" s="126" customFormat="1" ht="60">
      <c r="A770" s="125"/>
      <c r="B770" s="45"/>
      <c r="C770" s="45"/>
      <c r="D770" s="45"/>
      <c r="E770" s="46"/>
      <c r="F770" s="46" t="s">
        <v>41</v>
      </c>
      <c r="G770" s="179" t="s">
        <v>730</v>
      </c>
      <c r="H770" s="49">
        <v>10000</v>
      </c>
      <c r="I770" s="52">
        <v>0</v>
      </c>
      <c r="J770" s="65">
        <v>10000</v>
      </c>
      <c r="K770" s="50">
        <v>100</v>
      </c>
    </row>
    <row r="771" spans="1:11" s="126" customFormat="1" ht="60">
      <c r="A771" s="125"/>
      <c r="B771" s="45"/>
      <c r="C771" s="45"/>
      <c r="D771" s="45"/>
      <c r="E771" s="46"/>
      <c r="F771" s="46" t="s">
        <v>42</v>
      </c>
      <c r="G771" s="179" t="s">
        <v>730</v>
      </c>
      <c r="H771" s="49">
        <v>10000</v>
      </c>
      <c r="I771" s="52">
        <v>0</v>
      </c>
      <c r="J771" s="65">
        <v>10000</v>
      </c>
      <c r="K771" s="50">
        <v>100</v>
      </c>
    </row>
    <row r="772" spans="1:11" s="126" customFormat="1" ht="60">
      <c r="A772" s="125"/>
      <c r="B772" s="45"/>
      <c r="C772" s="45"/>
      <c r="D772" s="45"/>
      <c r="E772" s="46"/>
      <c r="F772" s="46" t="s">
        <v>210</v>
      </c>
      <c r="G772" s="179" t="s">
        <v>730</v>
      </c>
      <c r="H772" s="49">
        <v>10000</v>
      </c>
      <c r="I772" s="52">
        <v>0</v>
      </c>
      <c r="J772" s="65">
        <v>10000</v>
      </c>
      <c r="K772" s="50">
        <v>100</v>
      </c>
    </row>
    <row r="773" spans="1:11" s="126" customFormat="1" ht="60">
      <c r="A773" s="125"/>
      <c r="B773" s="45"/>
      <c r="C773" s="45"/>
      <c r="D773" s="45"/>
      <c r="E773" s="46"/>
      <c r="F773" s="46" t="s">
        <v>193</v>
      </c>
      <c r="G773" s="179" t="s">
        <v>730</v>
      </c>
      <c r="H773" s="49">
        <v>10000</v>
      </c>
      <c r="I773" s="52">
        <v>0</v>
      </c>
      <c r="J773" s="65">
        <v>10000</v>
      </c>
      <c r="K773" s="50">
        <v>100</v>
      </c>
    </row>
    <row r="774" spans="1:11" s="126" customFormat="1" ht="60">
      <c r="A774" s="125"/>
      <c r="B774" s="45"/>
      <c r="C774" s="45"/>
      <c r="D774" s="45"/>
      <c r="E774" s="46"/>
      <c r="F774" s="46" t="s">
        <v>43</v>
      </c>
      <c r="G774" s="179" t="s">
        <v>730</v>
      </c>
      <c r="H774" s="49">
        <v>10000</v>
      </c>
      <c r="I774" s="52">
        <v>0</v>
      </c>
      <c r="J774" s="65">
        <v>10000</v>
      </c>
      <c r="K774" s="50">
        <v>100</v>
      </c>
    </row>
    <row r="775" spans="1:11" s="126" customFormat="1" ht="60">
      <c r="A775" s="125"/>
      <c r="B775" s="45"/>
      <c r="C775" s="45"/>
      <c r="D775" s="45"/>
      <c r="E775" s="46"/>
      <c r="F775" s="46" t="s">
        <v>44</v>
      </c>
      <c r="G775" s="179" t="s">
        <v>730</v>
      </c>
      <c r="H775" s="49">
        <v>10000</v>
      </c>
      <c r="I775" s="52">
        <v>0</v>
      </c>
      <c r="J775" s="65">
        <v>10000</v>
      </c>
      <c r="K775" s="50">
        <v>100</v>
      </c>
    </row>
    <row r="776" spans="1:11" s="126" customFormat="1" ht="75">
      <c r="A776" s="125"/>
      <c r="B776" s="45"/>
      <c r="C776" s="45"/>
      <c r="D776" s="45"/>
      <c r="E776" s="46"/>
      <c r="F776" s="46" t="s">
        <v>45</v>
      </c>
      <c r="G776" s="179" t="s">
        <v>730</v>
      </c>
      <c r="H776" s="49">
        <v>10000</v>
      </c>
      <c r="I776" s="52">
        <v>0</v>
      </c>
      <c r="J776" s="65">
        <v>10000</v>
      </c>
      <c r="K776" s="50">
        <v>100</v>
      </c>
    </row>
    <row r="777" spans="1:11" s="126" customFormat="1" ht="60">
      <c r="A777" s="125"/>
      <c r="B777" s="45"/>
      <c r="C777" s="45"/>
      <c r="D777" s="45"/>
      <c r="E777" s="46"/>
      <c r="F777" s="46" t="s">
        <v>46</v>
      </c>
      <c r="G777" s="179" t="s">
        <v>730</v>
      </c>
      <c r="H777" s="49">
        <v>10000</v>
      </c>
      <c r="I777" s="52">
        <v>0</v>
      </c>
      <c r="J777" s="65">
        <v>10000</v>
      </c>
      <c r="K777" s="50">
        <v>100</v>
      </c>
    </row>
    <row r="778" spans="1:11" s="126" customFormat="1" ht="45">
      <c r="A778" s="125"/>
      <c r="B778" s="45"/>
      <c r="C778" s="45"/>
      <c r="D778" s="45"/>
      <c r="E778" s="46"/>
      <c r="F778" s="46" t="s">
        <v>194</v>
      </c>
      <c r="G778" s="179" t="s">
        <v>730</v>
      </c>
      <c r="H778" s="49">
        <v>10000</v>
      </c>
      <c r="I778" s="52">
        <v>0</v>
      </c>
      <c r="J778" s="65">
        <v>10000</v>
      </c>
      <c r="K778" s="50">
        <v>100</v>
      </c>
    </row>
    <row r="779" spans="1:11" s="126" customFormat="1" ht="60">
      <c r="A779" s="125"/>
      <c r="B779" s="45"/>
      <c r="C779" s="45"/>
      <c r="D779" s="45"/>
      <c r="E779" s="46"/>
      <c r="F779" s="46" t="s">
        <v>47</v>
      </c>
      <c r="G779" s="179" t="s">
        <v>730</v>
      </c>
      <c r="H779" s="49">
        <v>10000</v>
      </c>
      <c r="I779" s="52">
        <v>0</v>
      </c>
      <c r="J779" s="65">
        <v>10000</v>
      </c>
      <c r="K779" s="50">
        <v>100</v>
      </c>
    </row>
    <row r="780" spans="1:11" s="126" customFormat="1" ht="45">
      <c r="A780" s="125"/>
      <c r="B780" s="45"/>
      <c r="C780" s="45"/>
      <c r="D780" s="45"/>
      <c r="E780" s="46"/>
      <c r="F780" s="46" t="s">
        <v>195</v>
      </c>
      <c r="G780" s="179" t="s">
        <v>730</v>
      </c>
      <c r="H780" s="49">
        <v>10000</v>
      </c>
      <c r="I780" s="52">
        <v>0</v>
      </c>
      <c r="J780" s="65">
        <v>10000</v>
      </c>
      <c r="K780" s="50">
        <v>100</v>
      </c>
    </row>
    <row r="781" spans="1:11" s="126" customFormat="1" ht="15">
      <c r="A781" s="125"/>
      <c r="B781" s="45"/>
      <c r="C781" s="45"/>
      <c r="D781" s="45"/>
      <c r="E781" s="46"/>
      <c r="F781" s="51" t="s">
        <v>582</v>
      </c>
      <c r="G781" s="179"/>
      <c r="H781" s="49"/>
      <c r="I781" s="52"/>
      <c r="J781" s="65"/>
      <c r="K781" s="50"/>
    </row>
    <row r="782" spans="1:11" s="126" customFormat="1" ht="30">
      <c r="A782" s="125"/>
      <c r="B782" s="45"/>
      <c r="C782" s="45"/>
      <c r="D782" s="45"/>
      <c r="E782" s="46"/>
      <c r="F782" s="46" t="s">
        <v>404</v>
      </c>
      <c r="G782" s="179" t="s">
        <v>391</v>
      </c>
      <c r="H782" s="49">
        <v>41787447</v>
      </c>
      <c r="I782" s="52">
        <v>1.5102765191661505</v>
      </c>
      <c r="J782" s="65">
        <v>760561</v>
      </c>
      <c r="K782" s="50">
        <v>24.867915477104884</v>
      </c>
    </row>
    <row r="783" spans="1:11" s="126" customFormat="1" ht="15">
      <c r="A783" s="125"/>
      <c r="B783" s="45"/>
      <c r="C783" s="45"/>
      <c r="D783" s="45"/>
      <c r="E783" s="46"/>
      <c r="F783" s="51" t="s">
        <v>584</v>
      </c>
      <c r="G783" s="179"/>
      <c r="H783" s="49"/>
      <c r="I783" s="52"/>
      <c r="J783" s="65"/>
      <c r="K783" s="50"/>
    </row>
    <row r="784" spans="1:11" s="126" customFormat="1" ht="50.25" customHeight="1">
      <c r="A784" s="125"/>
      <c r="B784" s="45"/>
      <c r="C784" s="45"/>
      <c r="D784" s="45"/>
      <c r="E784" s="46"/>
      <c r="F784" s="46" t="s">
        <v>48</v>
      </c>
      <c r="G784" s="179" t="s">
        <v>730</v>
      </c>
      <c r="H784" s="49">
        <v>10000</v>
      </c>
      <c r="I784" s="52">
        <v>0</v>
      </c>
      <c r="J784" s="65">
        <v>10000</v>
      </c>
      <c r="K784" s="50">
        <v>100</v>
      </c>
    </row>
    <row r="785" spans="1:11" s="126" customFormat="1" ht="15">
      <c r="A785" s="125"/>
      <c r="B785" s="45"/>
      <c r="C785" s="45"/>
      <c r="D785" s="45"/>
      <c r="E785" s="46"/>
      <c r="F785" s="51" t="s">
        <v>783</v>
      </c>
      <c r="G785" s="179"/>
      <c r="H785" s="49"/>
      <c r="I785" s="52"/>
      <c r="J785" s="65"/>
      <c r="K785" s="50"/>
    </row>
    <row r="786" spans="1:11" s="126" customFormat="1" ht="30">
      <c r="A786" s="125"/>
      <c r="B786" s="45"/>
      <c r="C786" s="45"/>
      <c r="D786" s="45"/>
      <c r="E786" s="46"/>
      <c r="F786" s="46" t="s">
        <v>112</v>
      </c>
      <c r="G786" s="179" t="s">
        <v>730</v>
      </c>
      <c r="H786" s="49">
        <v>10000</v>
      </c>
      <c r="I786" s="52">
        <v>0</v>
      </c>
      <c r="J786" s="65">
        <v>10000</v>
      </c>
      <c r="K786" s="50">
        <v>100</v>
      </c>
    </row>
    <row r="787" spans="1:11" s="126" customFormat="1" ht="15">
      <c r="A787" s="125"/>
      <c r="B787" s="45"/>
      <c r="C787" s="45"/>
      <c r="D787" s="45"/>
      <c r="E787" s="46"/>
      <c r="F787" s="51" t="s">
        <v>585</v>
      </c>
      <c r="G787" s="179"/>
      <c r="H787" s="49"/>
      <c r="I787" s="52"/>
      <c r="J787" s="65"/>
      <c r="K787" s="50"/>
    </row>
    <row r="788" spans="1:11" s="126" customFormat="1" ht="60">
      <c r="A788" s="125"/>
      <c r="B788" s="45"/>
      <c r="C788" s="45"/>
      <c r="D788" s="45"/>
      <c r="E788" s="46"/>
      <c r="F788" s="46" t="s">
        <v>137</v>
      </c>
      <c r="G788" s="179" t="s">
        <v>742</v>
      </c>
      <c r="H788" s="49">
        <v>1500000</v>
      </c>
      <c r="I788" s="52">
        <v>0</v>
      </c>
      <c r="J788" s="65">
        <v>1500000</v>
      </c>
      <c r="K788" s="50">
        <v>100</v>
      </c>
    </row>
    <row r="789" spans="1:11" s="126" customFormat="1" ht="15">
      <c r="A789" s="125"/>
      <c r="B789" s="45"/>
      <c r="C789" s="45"/>
      <c r="D789" s="45"/>
      <c r="E789" s="46"/>
      <c r="F789" s="51" t="s">
        <v>316</v>
      </c>
      <c r="G789" s="53"/>
      <c r="H789" s="49"/>
      <c r="I789" s="52"/>
      <c r="J789" s="65"/>
      <c r="K789" s="50"/>
    </row>
    <row r="790" spans="1:11" s="126" customFormat="1" ht="30">
      <c r="A790" s="125"/>
      <c r="B790" s="45"/>
      <c r="C790" s="45"/>
      <c r="D790" s="45"/>
      <c r="E790" s="46"/>
      <c r="F790" s="46" t="s">
        <v>317</v>
      </c>
      <c r="G790" s="53" t="s">
        <v>658</v>
      </c>
      <c r="H790" s="49">
        <v>30981452</v>
      </c>
      <c r="I790" s="52">
        <v>34.952896978488937</v>
      </c>
      <c r="J790" s="65">
        <v>9800000</v>
      </c>
      <c r="K790" s="50">
        <v>85.951152321718169</v>
      </c>
    </row>
    <row r="791" spans="1:11" s="126" customFormat="1" ht="30">
      <c r="A791" s="125"/>
      <c r="B791" s="45"/>
      <c r="C791" s="45"/>
      <c r="D791" s="45"/>
      <c r="E791" s="46"/>
      <c r="F791" s="46" t="s">
        <v>211</v>
      </c>
      <c r="G791" s="53" t="s">
        <v>742</v>
      </c>
      <c r="H791" s="49">
        <v>1000000</v>
      </c>
      <c r="I791" s="52">
        <v>0</v>
      </c>
      <c r="J791" s="65">
        <v>1000000</v>
      </c>
      <c r="K791" s="50">
        <v>100</v>
      </c>
    </row>
    <row r="792" spans="1:11" s="126" customFormat="1" ht="15">
      <c r="A792" s="125"/>
      <c r="B792" s="45"/>
      <c r="C792" s="45"/>
      <c r="D792" s="45"/>
      <c r="E792" s="46"/>
      <c r="F792" s="51" t="s">
        <v>698</v>
      </c>
      <c r="G792" s="53"/>
      <c r="H792" s="49"/>
      <c r="I792" s="52"/>
      <c r="J792" s="65"/>
      <c r="K792" s="50"/>
    </row>
    <row r="793" spans="1:11" s="126" customFormat="1" ht="45">
      <c r="A793" s="125"/>
      <c r="B793" s="45"/>
      <c r="C793" s="45"/>
      <c r="D793" s="45"/>
      <c r="E793" s="46"/>
      <c r="F793" s="46" t="s">
        <v>697</v>
      </c>
      <c r="G793" s="53" t="s">
        <v>572</v>
      </c>
      <c r="H793" s="49">
        <v>48680096</v>
      </c>
      <c r="I793" s="52">
        <v>97.501814869058592</v>
      </c>
      <c r="J793" s="65">
        <v>1209639</v>
      </c>
      <c r="K793" s="50">
        <v>100</v>
      </c>
    </row>
    <row r="794" spans="1:11" s="126" customFormat="1" ht="45">
      <c r="A794" s="125"/>
      <c r="B794" s="45"/>
      <c r="C794" s="45"/>
      <c r="D794" s="45"/>
      <c r="E794" s="46"/>
      <c r="F794" s="46" t="s">
        <v>318</v>
      </c>
      <c r="G794" s="53" t="s">
        <v>572</v>
      </c>
      <c r="H794" s="49">
        <v>116124052</v>
      </c>
      <c r="I794" s="52">
        <v>35.778416516158082</v>
      </c>
      <c r="J794" s="65">
        <v>18300000</v>
      </c>
      <c r="K794" s="50">
        <v>100</v>
      </c>
    </row>
    <row r="795" spans="1:11" s="126" customFormat="1" ht="15">
      <c r="A795" s="125"/>
      <c r="B795" s="45"/>
      <c r="C795" s="45"/>
      <c r="D795" s="45"/>
      <c r="E795" s="46"/>
      <c r="F795" s="51" t="s">
        <v>319</v>
      </c>
      <c r="G795" s="53"/>
      <c r="H795" s="49"/>
      <c r="I795" s="52"/>
      <c r="J795" s="65"/>
      <c r="K795" s="50"/>
    </row>
    <row r="796" spans="1:11" s="126" customFormat="1" ht="45">
      <c r="A796" s="125"/>
      <c r="B796" s="45"/>
      <c r="C796" s="45"/>
      <c r="D796" s="45"/>
      <c r="E796" s="46"/>
      <c r="F796" s="46" t="s">
        <v>320</v>
      </c>
      <c r="G796" s="53" t="s">
        <v>572</v>
      </c>
      <c r="H796" s="49">
        <v>12813486</v>
      </c>
      <c r="I796" s="52">
        <v>9.5702729920647513</v>
      </c>
      <c r="J796" s="65">
        <v>93430</v>
      </c>
      <c r="K796" s="50">
        <v>10.299426635343403</v>
      </c>
    </row>
    <row r="797" spans="1:11" s="126" customFormat="1" ht="15">
      <c r="A797" s="125"/>
      <c r="B797" s="45"/>
      <c r="C797" s="45"/>
      <c r="D797" s="45"/>
      <c r="E797" s="46"/>
      <c r="F797" s="51" t="s">
        <v>322</v>
      </c>
      <c r="G797" s="53"/>
      <c r="H797" s="49"/>
      <c r="I797" s="52"/>
      <c r="J797" s="65"/>
      <c r="K797" s="50"/>
    </row>
    <row r="798" spans="1:11" s="126" customFormat="1" ht="45">
      <c r="A798" s="125"/>
      <c r="B798" s="45"/>
      <c r="C798" s="45"/>
      <c r="D798" s="45"/>
      <c r="E798" s="46"/>
      <c r="F798" s="46" t="s">
        <v>135</v>
      </c>
      <c r="G798" s="53" t="s">
        <v>441</v>
      </c>
      <c r="H798" s="49">
        <v>89766187</v>
      </c>
      <c r="I798" s="52">
        <v>21.161323026898739</v>
      </c>
      <c r="J798" s="65">
        <v>19750215</v>
      </c>
      <c r="K798" s="50">
        <v>43.163165435555349</v>
      </c>
    </row>
    <row r="799" spans="1:11" s="126" customFormat="1" ht="15">
      <c r="A799" s="125"/>
      <c r="B799" s="45"/>
      <c r="C799" s="45"/>
      <c r="D799" s="45"/>
      <c r="E799" s="46"/>
      <c r="F799" s="51" t="s">
        <v>323</v>
      </c>
      <c r="G799" s="53"/>
      <c r="H799" s="49"/>
      <c r="I799" s="52"/>
      <c r="J799" s="65"/>
      <c r="K799" s="50"/>
    </row>
    <row r="800" spans="1:11" s="126" customFormat="1" ht="22.5" customHeight="1">
      <c r="A800" s="125"/>
      <c r="B800" s="45"/>
      <c r="C800" s="45"/>
      <c r="D800" s="45"/>
      <c r="E800" s="46"/>
      <c r="F800" s="46" t="s">
        <v>324</v>
      </c>
      <c r="G800" s="53" t="s">
        <v>441</v>
      </c>
      <c r="H800" s="49">
        <v>30767366</v>
      </c>
      <c r="I800" s="52">
        <v>6.0030553151673756</v>
      </c>
      <c r="J800" s="65">
        <v>9788790</v>
      </c>
      <c r="K800" s="50">
        <v>37.818550993282948</v>
      </c>
    </row>
    <row r="801" spans="1:12" s="126" customFormat="1" ht="15">
      <c r="A801" s="125"/>
      <c r="B801" s="45"/>
      <c r="C801" s="45"/>
      <c r="D801" s="45"/>
      <c r="E801" s="46"/>
      <c r="F801" s="51" t="s">
        <v>325</v>
      </c>
      <c r="G801" s="53"/>
      <c r="H801" s="49"/>
      <c r="I801" s="52"/>
      <c r="J801" s="65"/>
      <c r="K801" s="50"/>
    </row>
    <row r="802" spans="1:12" s="126" customFormat="1" ht="30">
      <c r="A802" s="125"/>
      <c r="B802" s="45"/>
      <c r="C802" s="45"/>
      <c r="D802" s="45"/>
      <c r="E802" s="46"/>
      <c r="F802" s="46" t="s">
        <v>136</v>
      </c>
      <c r="G802" s="53" t="s">
        <v>572</v>
      </c>
      <c r="H802" s="49">
        <v>30406490</v>
      </c>
      <c r="I802" s="52">
        <v>64.641183510493974</v>
      </c>
      <c r="J802" s="65">
        <v>10751375</v>
      </c>
      <c r="K802" s="50">
        <v>100</v>
      </c>
    </row>
    <row r="803" spans="1:12" s="126" customFormat="1" ht="30">
      <c r="A803" s="125"/>
      <c r="B803" s="45" t="s">
        <v>326</v>
      </c>
      <c r="C803" s="45" t="s">
        <v>732</v>
      </c>
      <c r="D803" s="45" t="s">
        <v>524</v>
      </c>
      <c r="E803" s="46" t="s">
        <v>327</v>
      </c>
      <c r="F803" s="97"/>
      <c r="G803" s="53"/>
      <c r="H803" s="49"/>
      <c r="I803" s="49"/>
      <c r="J803" s="65">
        <f>J805+J819+J809+J810+J811+J814+J806+J812+J815+J816+J817+J807+J808</f>
        <v>32704594</v>
      </c>
      <c r="K803" s="50"/>
      <c r="L803" s="65"/>
    </row>
    <row r="804" spans="1:12" s="126" customFormat="1" ht="15">
      <c r="A804" s="125"/>
      <c r="B804" s="45"/>
      <c r="C804" s="45"/>
      <c r="D804" s="45"/>
      <c r="E804" s="46"/>
      <c r="F804" s="51" t="s">
        <v>580</v>
      </c>
      <c r="G804" s="53"/>
      <c r="H804" s="49"/>
      <c r="I804" s="49"/>
      <c r="J804" s="65"/>
      <c r="K804" s="50"/>
    </row>
    <row r="805" spans="1:12" s="126" customFormat="1" ht="73.5" customHeight="1">
      <c r="A805" s="125"/>
      <c r="B805" s="45"/>
      <c r="C805" s="45"/>
      <c r="D805" s="45"/>
      <c r="E805" s="46"/>
      <c r="F805" s="46" t="s">
        <v>49</v>
      </c>
      <c r="G805" s="53" t="s">
        <v>730</v>
      </c>
      <c r="H805" s="49">
        <v>350000000</v>
      </c>
      <c r="I805" s="52">
        <v>1.0522751428571429</v>
      </c>
      <c r="J805" s="65">
        <v>1700000</v>
      </c>
      <c r="K805" s="50">
        <v>1.7951322857142855</v>
      </c>
    </row>
    <row r="806" spans="1:12" s="126" customFormat="1" ht="73.5" customHeight="1">
      <c r="A806" s="125"/>
      <c r="B806" s="45"/>
      <c r="C806" s="45"/>
      <c r="D806" s="45"/>
      <c r="E806" s="46"/>
      <c r="F806" s="46" t="s">
        <v>255</v>
      </c>
      <c r="G806" s="53" t="s">
        <v>730</v>
      </c>
      <c r="H806" s="49">
        <v>350000000</v>
      </c>
      <c r="I806" s="52">
        <v>1.0522751428571429</v>
      </c>
      <c r="J806" s="65">
        <v>900000</v>
      </c>
      <c r="K806" s="50">
        <v>1.7951322857142855</v>
      </c>
    </row>
    <row r="807" spans="1:12" s="126" customFormat="1" ht="75">
      <c r="A807" s="125"/>
      <c r="B807" s="45"/>
      <c r="C807" s="45"/>
      <c r="D807" s="45"/>
      <c r="E807" s="46"/>
      <c r="F807" s="46" t="s">
        <v>90</v>
      </c>
      <c r="G807" s="53" t="s">
        <v>730</v>
      </c>
      <c r="H807" s="49">
        <v>80000000</v>
      </c>
      <c r="I807" s="52">
        <v>0</v>
      </c>
      <c r="J807" s="65">
        <v>50000</v>
      </c>
      <c r="K807" s="50">
        <v>6.25E-2</v>
      </c>
    </row>
    <row r="808" spans="1:12" s="126" customFormat="1" ht="75">
      <c r="A808" s="125"/>
      <c r="B808" s="45"/>
      <c r="C808" s="45"/>
      <c r="D808" s="45"/>
      <c r="E808" s="46"/>
      <c r="F808" s="46" t="s">
        <v>91</v>
      </c>
      <c r="G808" s="53" t="s">
        <v>730</v>
      </c>
      <c r="H808" s="49">
        <v>168000000</v>
      </c>
      <c r="I808" s="52">
        <v>0</v>
      </c>
      <c r="J808" s="65">
        <v>50000</v>
      </c>
      <c r="K808" s="50">
        <v>2.9761904761904764E-2</v>
      </c>
    </row>
    <row r="809" spans="1:12" s="126" customFormat="1" ht="73.5" customHeight="1">
      <c r="A809" s="125"/>
      <c r="B809" s="45"/>
      <c r="C809" s="45"/>
      <c r="D809" s="45"/>
      <c r="E809" s="46"/>
      <c r="F809" s="46" t="s">
        <v>453</v>
      </c>
      <c r="G809" s="53" t="s">
        <v>742</v>
      </c>
      <c r="H809" s="49">
        <v>10157903</v>
      </c>
      <c r="I809" s="52">
        <v>0</v>
      </c>
      <c r="J809" s="65">
        <v>100000</v>
      </c>
      <c r="K809" s="50">
        <v>0.9844551577230064</v>
      </c>
    </row>
    <row r="810" spans="1:12" s="126" customFormat="1" ht="73.5" customHeight="1">
      <c r="A810" s="125"/>
      <c r="B810" s="45"/>
      <c r="C810" s="45"/>
      <c r="D810" s="45"/>
      <c r="E810" s="46"/>
      <c r="F810" s="46" t="s">
        <v>454</v>
      </c>
      <c r="G810" s="53" t="s">
        <v>742</v>
      </c>
      <c r="H810" s="49">
        <v>1731426</v>
      </c>
      <c r="I810" s="52">
        <v>0</v>
      </c>
      <c r="J810" s="65">
        <v>90000</v>
      </c>
      <c r="K810" s="50">
        <v>5.1980275218230521</v>
      </c>
    </row>
    <row r="811" spans="1:12" s="126" customFormat="1" ht="75">
      <c r="A811" s="125"/>
      <c r="B811" s="45"/>
      <c r="C811" s="45"/>
      <c r="D811" s="45"/>
      <c r="E811" s="46"/>
      <c r="F811" s="46" t="s">
        <v>50</v>
      </c>
      <c r="G811" s="53" t="s">
        <v>730</v>
      </c>
      <c r="H811" s="49">
        <v>50000000</v>
      </c>
      <c r="I811" s="52">
        <v>0</v>
      </c>
      <c r="J811" s="65">
        <v>100000</v>
      </c>
      <c r="K811" s="50">
        <v>2</v>
      </c>
    </row>
    <row r="812" spans="1:12" s="126" customFormat="1" ht="57.75" customHeight="1">
      <c r="A812" s="125"/>
      <c r="B812" s="45"/>
      <c r="C812" s="45"/>
      <c r="D812" s="45"/>
      <c r="E812" s="46"/>
      <c r="F812" s="46" t="s">
        <v>256</v>
      </c>
      <c r="G812" s="53" t="s">
        <v>730</v>
      </c>
      <c r="H812" s="49">
        <v>50000000</v>
      </c>
      <c r="I812" s="52">
        <v>0</v>
      </c>
      <c r="J812" s="65">
        <v>900000</v>
      </c>
      <c r="K812" s="50">
        <v>2</v>
      </c>
    </row>
    <row r="813" spans="1:12" s="126" customFormat="1" ht="18" customHeight="1">
      <c r="A813" s="125"/>
      <c r="B813" s="45"/>
      <c r="C813" s="45"/>
      <c r="D813" s="45"/>
      <c r="E813" s="46"/>
      <c r="F813" s="51" t="s">
        <v>578</v>
      </c>
      <c r="G813" s="53"/>
      <c r="H813" s="49"/>
      <c r="I813" s="52"/>
      <c r="J813" s="65"/>
      <c r="K813" s="50"/>
    </row>
    <row r="814" spans="1:12" s="126" customFormat="1" ht="68.25" customHeight="1">
      <c r="A814" s="125"/>
      <c r="B814" s="45"/>
      <c r="C814" s="45"/>
      <c r="D814" s="45"/>
      <c r="E814" s="46"/>
      <c r="F814" s="46" t="s">
        <v>51</v>
      </c>
      <c r="G814" s="53" t="s">
        <v>742</v>
      </c>
      <c r="H814" s="49">
        <v>44132687</v>
      </c>
      <c r="I814" s="52">
        <v>0</v>
      </c>
      <c r="J814" s="65">
        <v>1891000</v>
      </c>
      <c r="K814" s="50">
        <v>34.874377805276168</v>
      </c>
    </row>
    <row r="815" spans="1:12" s="126" customFormat="1" ht="66" customHeight="1">
      <c r="A815" s="125"/>
      <c r="B815" s="45"/>
      <c r="C815" s="45"/>
      <c r="D815" s="45"/>
      <c r="E815" s="46"/>
      <c r="F815" s="46" t="s">
        <v>257</v>
      </c>
      <c r="G815" s="53" t="s">
        <v>742</v>
      </c>
      <c r="H815" s="49">
        <v>44132687</v>
      </c>
      <c r="I815" s="52">
        <v>0</v>
      </c>
      <c r="J815" s="65">
        <v>13500000</v>
      </c>
      <c r="K815" s="50">
        <v>34.874377805276168</v>
      </c>
    </row>
    <row r="816" spans="1:12" s="126" customFormat="1" ht="66" customHeight="1">
      <c r="A816" s="125"/>
      <c r="B816" s="45"/>
      <c r="C816" s="45"/>
      <c r="D816" s="45"/>
      <c r="E816" s="46"/>
      <c r="F816" s="46" t="s">
        <v>52</v>
      </c>
      <c r="G816" s="53" t="s">
        <v>730</v>
      </c>
      <c r="H816" s="49">
        <v>50000</v>
      </c>
      <c r="I816" s="52">
        <v>0</v>
      </c>
      <c r="J816" s="65">
        <v>50000</v>
      </c>
      <c r="K816" s="50">
        <v>100</v>
      </c>
    </row>
    <row r="817" spans="1:12" s="126" customFormat="1" ht="58.5" customHeight="1">
      <c r="A817" s="125"/>
      <c r="B817" s="45"/>
      <c r="C817" s="45"/>
      <c r="D817" s="45"/>
      <c r="E817" s="46"/>
      <c r="F817" s="46" t="s">
        <v>53</v>
      </c>
      <c r="G817" s="53" t="s">
        <v>730</v>
      </c>
      <c r="H817" s="49">
        <v>10000</v>
      </c>
      <c r="I817" s="52">
        <v>0</v>
      </c>
      <c r="J817" s="65">
        <v>10000</v>
      </c>
      <c r="K817" s="50">
        <v>100</v>
      </c>
    </row>
    <row r="818" spans="1:12" s="126" customFormat="1" ht="15">
      <c r="A818" s="125"/>
      <c r="B818" s="45"/>
      <c r="C818" s="45"/>
      <c r="D818" s="45"/>
      <c r="E818" s="46"/>
      <c r="F818" s="51" t="s">
        <v>584</v>
      </c>
      <c r="G818" s="53"/>
      <c r="H818" s="49"/>
      <c r="I818" s="52"/>
      <c r="J818" s="65"/>
      <c r="K818" s="50"/>
    </row>
    <row r="819" spans="1:12" s="126" customFormat="1" ht="15">
      <c r="A819" s="125"/>
      <c r="B819" s="45"/>
      <c r="C819" s="45"/>
      <c r="D819" s="45"/>
      <c r="E819" s="46"/>
      <c r="F819" s="46" t="s">
        <v>328</v>
      </c>
      <c r="G819" s="53" t="s">
        <v>329</v>
      </c>
      <c r="H819" s="49">
        <v>67881798</v>
      </c>
      <c r="I819" s="52">
        <v>73.993987990712924</v>
      </c>
      <c r="J819" s="65">
        <v>13363594</v>
      </c>
      <c r="K819" s="50">
        <v>100</v>
      </c>
    </row>
    <row r="820" spans="1:12" s="126" customFormat="1" ht="24" customHeight="1">
      <c r="A820" s="125"/>
      <c r="B820" s="44" t="s">
        <v>563</v>
      </c>
      <c r="C820" s="44" t="s">
        <v>564</v>
      </c>
      <c r="D820" s="44"/>
      <c r="E820" s="92" t="s">
        <v>565</v>
      </c>
      <c r="F820" s="176"/>
      <c r="G820" s="81"/>
      <c r="H820" s="81"/>
      <c r="I820" s="81"/>
      <c r="J820" s="63">
        <f>J821+J850+J857+J868+J910+J898+J837</f>
        <v>592419930.88999999</v>
      </c>
      <c r="K820" s="78"/>
      <c r="L820" s="63"/>
    </row>
    <row r="821" spans="1:12" s="126" customFormat="1" ht="45">
      <c r="A821" s="125"/>
      <c r="B821" s="45" t="s">
        <v>519</v>
      </c>
      <c r="C821" s="45" t="s">
        <v>520</v>
      </c>
      <c r="D821" s="45" t="s">
        <v>523</v>
      </c>
      <c r="E821" s="46" t="s">
        <v>521</v>
      </c>
      <c r="F821" s="97"/>
      <c r="G821" s="49"/>
      <c r="H821" s="49"/>
      <c r="I821" s="49"/>
      <c r="J821" s="65">
        <f>J823+J824+J828+J830+J832+J834+J836+J826+J825</f>
        <v>176322303</v>
      </c>
      <c r="K821" s="50"/>
      <c r="L821" s="65"/>
    </row>
    <row r="822" spans="1:12" s="126" customFormat="1" ht="15">
      <c r="A822" s="125"/>
      <c r="B822" s="45"/>
      <c r="C822" s="45"/>
      <c r="D822" s="45"/>
      <c r="E822" s="46"/>
      <c r="F822" s="51" t="s">
        <v>580</v>
      </c>
      <c r="G822" s="53"/>
      <c r="H822" s="49"/>
      <c r="I822" s="49"/>
      <c r="J822" s="65"/>
      <c r="K822" s="50"/>
    </row>
    <row r="823" spans="1:12" s="126" customFormat="1" ht="45">
      <c r="A823" s="125"/>
      <c r="B823" s="45"/>
      <c r="C823" s="45"/>
      <c r="D823" s="45"/>
      <c r="E823" s="46"/>
      <c r="F823" s="46" t="s">
        <v>699</v>
      </c>
      <c r="G823" s="53" t="s">
        <v>604</v>
      </c>
      <c r="H823" s="49">
        <v>66836288</v>
      </c>
      <c r="I823" s="52">
        <v>82.274367182091254</v>
      </c>
      <c r="J823" s="65">
        <v>3442324</v>
      </c>
      <c r="K823" s="50">
        <v>87.424748962719178</v>
      </c>
    </row>
    <row r="824" spans="1:12" s="126" customFormat="1" ht="45">
      <c r="A824" s="125"/>
      <c r="B824" s="45"/>
      <c r="C824" s="45"/>
      <c r="D824" s="45"/>
      <c r="E824" s="46"/>
      <c r="F824" s="46" t="s">
        <v>700</v>
      </c>
      <c r="G824" s="53" t="s">
        <v>391</v>
      </c>
      <c r="H824" s="49">
        <v>171701338</v>
      </c>
      <c r="I824" s="52">
        <v>18.633610181884546</v>
      </c>
      <c r="J824" s="65">
        <v>23212047</v>
      </c>
      <c r="K824" s="50">
        <v>39.099346447725409</v>
      </c>
    </row>
    <row r="825" spans="1:12" s="126" customFormat="1" ht="45">
      <c r="A825" s="125"/>
      <c r="B825" s="45"/>
      <c r="C825" s="45"/>
      <c r="D825" s="45"/>
      <c r="E825" s="46"/>
      <c r="F825" s="46" t="s">
        <v>134</v>
      </c>
      <c r="G825" s="53" t="s">
        <v>391</v>
      </c>
      <c r="H825" s="49">
        <v>238537626</v>
      </c>
      <c r="I825" s="52">
        <v>36.46522876017891</v>
      </c>
      <c r="J825" s="65">
        <v>3699312.0000000005</v>
      </c>
      <c r="K825" s="50">
        <v>94.626079660908502</v>
      </c>
    </row>
    <row r="826" spans="1:12" s="126" customFormat="1" ht="45">
      <c r="A826" s="125"/>
      <c r="B826" s="45"/>
      <c r="C826" s="45"/>
      <c r="D826" s="45"/>
      <c r="E826" s="46"/>
      <c r="F826" s="46" t="s">
        <v>200</v>
      </c>
      <c r="G826" s="53">
        <v>2021</v>
      </c>
      <c r="H826" s="49">
        <v>79187561</v>
      </c>
      <c r="I826" s="52">
        <v>2.6463827822655177</v>
      </c>
      <c r="J826" s="65">
        <v>4904394</v>
      </c>
      <c r="K826" s="50">
        <v>64.640911190584589</v>
      </c>
    </row>
    <row r="827" spans="1:12" s="126" customFormat="1" ht="15">
      <c r="A827" s="125"/>
      <c r="B827" s="45"/>
      <c r="C827" s="45"/>
      <c r="D827" s="45"/>
      <c r="E827" s="46"/>
      <c r="F827" s="51" t="s">
        <v>578</v>
      </c>
      <c r="G827" s="53"/>
      <c r="H827" s="49"/>
      <c r="I827" s="52"/>
      <c r="J827" s="65"/>
      <c r="K827" s="50"/>
    </row>
    <row r="828" spans="1:12" s="126" customFormat="1" ht="60">
      <c r="A828" s="125"/>
      <c r="B828" s="45"/>
      <c r="C828" s="45"/>
      <c r="D828" s="45"/>
      <c r="E828" s="46"/>
      <c r="F828" s="46" t="s">
        <v>696</v>
      </c>
      <c r="G828" s="53" t="s">
        <v>740</v>
      </c>
      <c r="H828" s="49">
        <v>865244059</v>
      </c>
      <c r="I828" s="52">
        <v>0.74586481500475688</v>
      </c>
      <c r="J828" s="65">
        <v>51996185</v>
      </c>
      <c r="K828" s="50">
        <v>79.451540735745169</v>
      </c>
      <c r="L828" s="143"/>
    </row>
    <row r="829" spans="1:12" s="126" customFormat="1" ht="15">
      <c r="A829" s="125"/>
      <c r="B829" s="45"/>
      <c r="C829" s="45"/>
      <c r="D829" s="45"/>
      <c r="E829" s="46"/>
      <c r="F829" s="51" t="s">
        <v>579</v>
      </c>
      <c r="G829" s="53"/>
      <c r="H829" s="49"/>
      <c r="I829" s="49"/>
      <c r="J829" s="65"/>
      <c r="K829" s="50"/>
    </row>
    <row r="830" spans="1:12" s="126" customFormat="1" ht="15">
      <c r="A830" s="125"/>
      <c r="B830" s="45"/>
      <c r="C830" s="45"/>
      <c r="D830" s="45"/>
      <c r="E830" s="46"/>
      <c r="F830" s="46" t="s">
        <v>701</v>
      </c>
      <c r="G830" s="53" t="s">
        <v>572</v>
      </c>
      <c r="H830" s="49">
        <v>70861251</v>
      </c>
      <c r="I830" s="52">
        <v>81.494273929767346</v>
      </c>
      <c r="J830" s="65">
        <v>12243183</v>
      </c>
      <c r="K830" s="50">
        <v>100</v>
      </c>
    </row>
    <row r="831" spans="1:12" s="126" customFormat="1" ht="15">
      <c r="A831" s="125"/>
      <c r="B831" s="45"/>
      <c r="C831" s="45"/>
      <c r="D831" s="45"/>
      <c r="E831" s="46"/>
      <c r="F831" s="51" t="s">
        <v>702</v>
      </c>
      <c r="G831" s="53"/>
      <c r="H831" s="49"/>
      <c r="I831" s="52"/>
      <c r="J831" s="65"/>
      <c r="K831" s="50"/>
    </row>
    <row r="832" spans="1:12" s="126" customFormat="1" ht="30">
      <c r="A832" s="125"/>
      <c r="B832" s="45"/>
      <c r="C832" s="45"/>
      <c r="D832" s="45"/>
      <c r="E832" s="46"/>
      <c r="F832" s="46" t="s">
        <v>199</v>
      </c>
      <c r="G832" s="49" t="s">
        <v>572</v>
      </c>
      <c r="H832" s="49">
        <v>133702600</v>
      </c>
      <c r="I832" s="52">
        <v>20.121648344908774</v>
      </c>
      <c r="J832" s="65">
        <v>31084765</v>
      </c>
      <c r="K832" s="50">
        <v>100</v>
      </c>
    </row>
    <row r="833" spans="1:12" s="126" customFormat="1" ht="15">
      <c r="A833" s="125"/>
      <c r="B833" s="45"/>
      <c r="C833" s="45"/>
      <c r="D833" s="45"/>
      <c r="E833" s="46"/>
      <c r="F833" s="51" t="s">
        <v>608</v>
      </c>
      <c r="G833" s="53"/>
      <c r="H833" s="49"/>
      <c r="I833" s="52"/>
      <c r="J833" s="65"/>
      <c r="K833" s="50"/>
    </row>
    <row r="834" spans="1:12" s="126" customFormat="1" ht="49.5" customHeight="1">
      <c r="A834" s="125"/>
      <c r="B834" s="45"/>
      <c r="C834" s="45"/>
      <c r="D834" s="45"/>
      <c r="E834" s="46"/>
      <c r="F834" s="46" t="s">
        <v>392</v>
      </c>
      <c r="G834" s="49" t="s">
        <v>572</v>
      </c>
      <c r="H834" s="49">
        <v>136690020</v>
      </c>
      <c r="I834" s="52">
        <v>24.291069677215646</v>
      </c>
      <c r="J834" s="65">
        <v>20000000</v>
      </c>
      <c r="K834" s="50">
        <v>100</v>
      </c>
      <c r="L834" s="143"/>
    </row>
    <row r="835" spans="1:12" s="126" customFormat="1" ht="15">
      <c r="A835" s="125"/>
      <c r="B835" s="45"/>
      <c r="C835" s="45"/>
      <c r="D835" s="45"/>
      <c r="E835" s="46"/>
      <c r="F835" s="51" t="s">
        <v>330</v>
      </c>
      <c r="G835" s="53"/>
      <c r="H835" s="49"/>
      <c r="I835" s="52"/>
      <c r="J835" s="65"/>
      <c r="K835" s="50"/>
    </row>
    <row r="836" spans="1:12" s="126" customFormat="1" ht="30">
      <c r="A836" s="125"/>
      <c r="B836" s="45"/>
      <c r="C836" s="45"/>
      <c r="D836" s="45"/>
      <c r="E836" s="46"/>
      <c r="F836" s="46" t="s">
        <v>331</v>
      </c>
      <c r="G836" s="49" t="s">
        <v>604</v>
      </c>
      <c r="H836" s="49">
        <v>112910428</v>
      </c>
      <c r="I836" s="52">
        <v>52.913923946865204</v>
      </c>
      <c r="J836" s="65">
        <v>25740093</v>
      </c>
      <c r="K836" s="50">
        <v>100</v>
      </c>
    </row>
    <row r="837" spans="1:12" s="126" customFormat="1" ht="45">
      <c r="A837" s="125"/>
      <c r="B837" s="45" t="s">
        <v>429</v>
      </c>
      <c r="C837" s="45" t="s">
        <v>796</v>
      </c>
      <c r="D837" s="45" t="s">
        <v>523</v>
      </c>
      <c r="E837" s="46" t="s">
        <v>797</v>
      </c>
      <c r="F837" s="46"/>
      <c r="G837" s="49"/>
      <c r="H837" s="49"/>
      <c r="I837" s="52"/>
      <c r="J837" s="65">
        <f>J839+J845+J840+J841+J843+J847+J849</f>
        <v>77700000</v>
      </c>
      <c r="K837" s="50"/>
      <c r="L837" s="125"/>
    </row>
    <row r="838" spans="1:12" s="126" customFormat="1" ht="15">
      <c r="A838" s="125"/>
      <c r="B838" s="45"/>
      <c r="C838" s="45"/>
      <c r="D838" s="45"/>
      <c r="E838" s="46"/>
      <c r="F838" s="51" t="s">
        <v>578</v>
      </c>
      <c r="G838" s="49"/>
      <c r="H838" s="49"/>
      <c r="I838" s="52"/>
      <c r="J838" s="65"/>
      <c r="K838" s="50"/>
      <c r="L838" s="125"/>
    </row>
    <row r="839" spans="1:12" s="126" customFormat="1" ht="60">
      <c r="A839" s="125"/>
      <c r="B839" s="45"/>
      <c r="C839" s="45"/>
      <c r="D839" s="45"/>
      <c r="E839" s="46"/>
      <c r="F839" s="46" t="s">
        <v>74</v>
      </c>
      <c r="G839" s="53" t="s">
        <v>740</v>
      </c>
      <c r="H839" s="49">
        <v>865244059</v>
      </c>
      <c r="I839" s="52">
        <v>0.74586481500475688</v>
      </c>
      <c r="J839" s="65">
        <v>30000000</v>
      </c>
      <c r="K839" s="50">
        <v>79.451540735745169</v>
      </c>
      <c r="L839" s="125"/>
    </row>
    <row r="840" spans="1:12" s="126" customFormat="1" ht="60">
      <c r="A840" s="125"/>
      <c r="B840" s="45"/>
      <c r="C840" s="45"/>
      <c r="D840" s="45"/>
      <c r="E840" s="46"/>
      <c r="F840" s="46" t="s">
        <v>76</v>
      </c>
      <c r="G840" s="53">
        <v>2021</v>
      </c>
      <c r="H840" s="49">
        <v>1300000</v>
      </c>
      <c r="I840" s="52">
        <v>0</v>
      </c>
      <c r="J840" s="65">
        <v>1300000</v>
      </c>
      <c r="K840" s="50">
        <v>100</v>
      </c>
      <c r="L840" s="125"/>
    </row>
    <row r="841" spans="1:12" s="126" customFormat="1" ht="45">
      <c r="A841" s="125"/>
      <c r="B841" s="45"/>
      <c r="C841" s="45"/>
      <c r="D841" s="45"/>
      <c r="E841" s="46"/>
      <c r="F841" s="46" t="s">
        <v>77</v>
      </c>
      <c r="G841" s="53">
        <v>2021</v>
      </c>
      <c r="H841" s="49">
        <v>700000</v>
      </c>
      <c r="I841" s="52">
        <v>0</v>
      </c>
      <c r="J841" s="65">
        <v>700000</v>
      </c>
      <c r="K841" s="50">
        <v>100</v>
      </c>
      <c r="L841" s="125"/>
    </row>
    <row r="842" spans="1:12" s="126" customFormat="1" ht="15">
      <c r="A842" s="125"/>
      <c r="B842" s="45"/>
      <c r="C842" s="45"/>
      <c r="D842" s="45"/>
      <c r="E842" s="46"/>
      <c r="F842" s="51" t="s">
        <v>686</v>
      </c>
      <c r="G842" s="49"/>
      <c r="H842" s="49"/>
      <c r="I842" s="52"/>
      <c r="J842" s="65"/>
      <c r="K842" s="50"/>
      <c r="L842" s="125"/>
    </row>
    <row r="843" spans="1:12" s="126" customFormat="1" ht="30">
      <c r="A843" s="125"/>
      <c r="B843" s="45"/>
      <c r="C843" s="45"/>
      <c r="D843" s="45"/>
      <c r="E843" s="46"/>
      <c r="F843" s="46" t="s">
        <v>78</v>
      </c>
      <c r="G843" s="53" t="s">
        <v>572</v>
      </c>
      <c r="H843" s="49">
        <v>57271324</v>
      </c>
      <c r="I843" s="52">
        <v>13.076280548359595</v>
      </c>
      <c r="J843" s="65">
        <v>10000000</v>
      </c>
      <c r="K843" s="50">
        <v>43.998898995245852</v>
      </c>
      <c r="L843" s="125"/>
    </row>
    <row r="844" spans="1:12" s="126" customFormat="1" ht="15">
      <c r="A844" s="125"/>
      <c r="B844" s="45"/>
      <c r="C844" s="45"/>
      <c r="D844" s="45"/>
      <c r="E844" s="46"/>
      <c r="F844" s="51" t="s">
        <v>698</v>
      </c>
      <c r="G844" s="49"/>
      <c r="H844" s="49"/>
      <c r="I844" s="52"/>
      <c r="J844" s="65"/>
      <c r="K844" s="50"/>
      <c r="L844" s="125"/>
    </row>
    <row r="845" spans="1:12" s="126" customFormat="1" ht="45">
      <c r="A845" s="125"/>
      <c r="B845" s="45"/>
      <c r="C845" s="45"/>
      <c r="D845" s="45"/>
      <c r="E845" s="46"/>
      <c r="F845" s="46" t="s">
        <v>75</v>
      </c>
      <c r="G845" s="53" t="s">
        <v>572</v>
      </c>
      <c r="H845" s="49">
        <v>116124052</v>
      </c>
      <c r="I845" s="52">
        <v>35.778416516158082</v>
      </c>
      <c r="J845" s="65">
        <v>30000000</v>
      </c>
      <c r="K845" s="50">
        <v>100</v>
      </c>
      <c r="L845" s="125"/>
    </row>
    <row r="846" spans="1:12" s="126" customFormat="1" ht="15">
      <c r="A846" s="125"/>
      <c r="B846" s="45"/>
      <c r="C846" s="45"/>
      <c r="D846" s="45"/>
      <c r="E846" s="46"/>
      <c r="F846" s="51" t="s">
        <v>79</v>
      </c>
      <c r="G846" s="49"/>
      <c r="H846" s="49"/>
      <c r="I846" s="52"/>
      <c r="J846" s="65"/>
      <c r="K846" s="50"/>
      <c r="L846" s="125"/>
    </row>
    <row r="847" spans="1:12" s="126" customFormat="1" ht="80.25" customHeight="1">
      <c r="A847" s="125"/>
      <c r="B847" s="45"/>
      <c r="C847" s="45"/>
      <c r="D847" s="45"/>
      <c r="E847" s="46"/>
      <c r="F847" s="46" t="s">
        <v>80</v>
      </c>
      <c r="G847" s="53">
        <v>2021</v>
      </c>
      <c r="H847" s="49">
        <v>3300000</v>
      </c>
      <c r="I847" s="52">
        <v>0</v>
      </c>
      <c r="J847" s="65">
        <v>3300000</v>
      </c>
      <c r="K847" s="50">
        <v>100</v>
      </c>
      <c r="L847" s="125"/>
    </row>
    <row r="848" spans="1:12" s="126" customFormat="1" ht="15">
      <c r="A848" s="125"/>
      <c r="B848" s="45"/>
      <c r="C848" s="45"/>
      <c r="D848" s="45"/>
      <c r="E848" s="46"/>
      <c r="F848" s="147" t="s">
        <v>608</v>
      </c>
      <c r="G848" s="53"/>
      <c r="H848" s="49"/>
      <c r="I848" s="52"/>
      <c r="J848" s="65"/>
      <c r="K848" s="50"/>
      <c r="L848" s="125"/>
    </row>
    <row r="849" spans="1:12" s="126" customFormat="1" ht="45">
      <c r="A849" s="125"/>
      <c r="B849" s="45"/>
      <c r="C849" s="45"/>
      <c r="D849" s="45"/>
      <c r="E849" s="46"/>
      <c r="F849" s="88" t="s">
        <v>392</v>
      </c>
      <c r="G849" s="53" t="s">
        <v>572</v>
      </c>
      <c r="H849" s="49">
        <v>136690020</v>
      </c>
      <c r="I849" s="52">
        <v>24.291069677215646</v>
      </c>
      <c r="J849" s="65">
        <v>2400000</v>
      </c>
      <c r="K849" s="50">
        <v>100</v>
      </c>
      <c r="L849" s="125"/>
    </row>
    <row r="850" spans="1:12" s="126" customFormat="1" ht="81.75" customHeight="1">
      <c r="A850" s="125"/>
      <c r="B850" s="45" t="s">
        <v>518</v>
      </c>
      <c r="C850" s="45" t="s">
        <v>517</v>
      </c>
      <c r="D850" s="45" t="s">
        <v>523</v>
      </c>
      <c r="E850" s="46" t="s">
        <v>559</v>
      </c>
      <c r="F850" s="48"/>
      <c r="G850" s="49"/>
      <c r="H850" s="49"/>
      <c r="I850" s="49"/>
      <c r="J850" s="65">
        <f>J852+J853+J854+J856</f>
        <v>46823214</v>
      </c>
      <c r="K850" s="50"/>
      <c r="L850" s="65"/>
    </row>
    <row r="851" spans="1:12" s="126" customFormat="1" ht="15">
      <c r="A851" s="125"/>
      <c r="B851" s="45"/>
      <c r="C851" s="45"/>
      <c r="D851" s="45"/>
      <c r="E851" s="46"/>
      <c r="F851" s="51" t="s">
        <v>580</v>
      </c>
      <c r="G851" s="53"/>
      <c r="H851" s="49"/>
      <c r="I851" s="49"/>
      <c r="J851" s="65"/>
      <c r="K851" s="50"/>
    </row>
    <row r="852" spans="1:12" s="126" customFormat="1" ht="60">
      <c r="A852" s="125"/>
      <c r="B852" s="45"/>
      <c r="C852" s="45"/>
      <c r="D852" s="45"/>
      <c r="E852" s="46"/>
      <c r="F852" s="48" t="s">
        <v>332</v>
      </c>
      <c r="G852" s="53" t="s">
        <v>658</v>
      </c>
      <c r="H852" s="49">
        <v>85940079</v>
      </c>
      <c r="I852" s="52">
        <v>55.725595737467259</v>
      </c>
      <c r="J852" s="65">
        <v>11505393</v>
      </c>
      <c r="K852" s="50">
        <v>100</v>
      </c>
    </row>
    <row r="853" spans="1:12" s="126" customFormat="1" ht="60">
      <c r="A853" s="125"/>
      <c r="B853" s="45"/>
      <c r="C853" s="45"/>
      <c r="D853" s="45"/>
      <c r="E853" s="46"/>
      <c r="F853" s="48" t="s">
        <v>333</v>
      </c>
      <c r="G853" s="53" t="s">
        <v>572</v>
      </c>
      <c r="H853" s="49">
        <v>21035206</v>
      </c>
      <c r="I853" s="52">
        <v>64.553529925021891</v>
      </c>
      <c r="J853" s="65">
        <v>2299279</v>
      </c>
      <c r="K853" s="50">
        <v>100</v>
      </c>
    </row>
    <row r="854" spans="1:12" s="126" customFormat="1" ht="60">
      <c r="A854" s="125"/>
      <c r="B854" s="45"/>
      <c r="C854" s="45"/>
      <c r="D854" s="45"/>
      <c r="E854" s="46"/>
      <c r="F854" s="48" t="s">
        <v>334</v>
      </c>
      <c r="G854" s="53" t="s">
        <v>576</v>
      </c>
      <c r="H854" s="49">
        <v>7146226.8100000005</v>
      </c>
      <c r="I854" s="52">
        <v>73.233928605185142</v>
      </c>
      <c r="J854" s="65">
        <v>18542</v>
      </c>
      <c r="K854" s="50">
        <v>100</v>
      </c>
    </row>
    <row r="855" spans="1:12" s="126" customFormat="1" ht="15">
      <c r="A855" s="125"/>
      <c r="B855" s="45"/>
      <c r="C855" s="45"/>
      <c r="D855" s="45"/>
      <c r="E855" s="46"/>
      <c r="F855" s="51" t="s">
        <v>783</v>
      </c>
      <c r="G855" s="53"/>
      <c r="H855" s="49"/>
      <c r="I855" s="52"/>
      <c r="J855" s="65"/>
      <c r="K855" s="50"/>
    </row>
    <row r="856" spans="1:12" s="126" customFormat="1" ht="60">
      <c r="A856" s="125"/>
      <c r="B856" s="45"/>
      <c r="C856" s="45"/>
      <c r="D856" s="45"/>
      <c r="E856" s="46"/>
      <c r="F856" s="48" t="s">
        <v>335</v>
      </c>
      <c r="G856" s="53" t="s">
        <v>658</v>
      </c>
      <c r="H856" s="49">
        <v>103353250</v>
      </c>
      <c r="I856" s="52">
        <v>53.940325050252412</v>
      </c>
      <c r="J856" s="65">
        <v>33000000</v>
      </c>
      <c r="K856" s="50">
        <v>90.707432035277066</v>
      </c>
    </row>
    <row r="857" spans="1:12" s="126" customFormat="1" ht="32.25" customHeight="1">
      <c r="A857" s="125"/>
      <c r="B857" s="45" t="s">
        <v>536</v>
      </c>
      <c r="C857" s="45" t="s">
        <v>537</v>
      </c>
      <c r="D857" s="45" t="s">
        <v>523</v>
      </c>
      <c r="E857" s="46" t="s">
        <v>538</v>
      </c>
      <c r="F857" s="97"/>
      <c r="G857" s="49"/>
      <c r="H857" s="49"/>
      <c r="I857" s="49"/>
      <c r="J857" s="65">
        <f>J859+J861+J863+J865+J866+J867</f>
        <v>8710929</v>
      </c>
      <c r="K857" s="50"/>
    </row>
    <row r="858" spans="1:12" s="126" customFormat="1" ht="15">
      <c r="A858" s="125"/>
      <c r="B858" s="45"/>
      <c r="C858" s="45"/>
      <c r="D858" s="45"/>
      <c r="E858" s="46"/>
      <c r="F858" s="51" t="s">
        <v>581</v>
      </c>
      <c r="G858" s="53"/>
      <c r="H858" s="49"/>
      <c r="I858" s="49"/>
      <c r="J858" s="65"/>
      <c r="K858" s="50"/>
    </row>
    <row r="859" spans="1:12" s="126" customFormat="1" ht="45">
      <c r="A859" s="125"/>
      <c r="B859" s="45"/>
      <c r="C859" s="45"/>
      <c r="D859" s="45"/>
      <c r="E859" s="46"/>
      <c r="F859" s="46" t="s">
        <v>336</v>
      </c>
      <c r="G859" s="53" t="s">
        <v>391</v>
      </c>
      <c r="H859" s="49">
        <v>34523476</v>
      </c>
      <c r="I859" s="52">
        <v>2.8085878722061373</v>
      </c>
      <c r="J859" s="65">
        <v>2600000</v>
      </c>
      <c r="K859" s="50">
        <v>16.132854524845634</v>
      </c>
    </row>
    <row r="860" spans="1:12" s="126" customFormat="1" ht="15">
      <c r="A860" s="125"/>
      <c r="B860" s="45"/>
      <c r="C860" s="45"/>
      <c r="D860" s="45"/>
      <c r="E860" s="46"/>
      <c r="F860" s="51" t="s">
        <v>686</v>
      </c>
      <c r="G860" s="53"/>
      <c r="H860" s="49"/>
      <c r="I860" s="52"/>
      <c r="J860" s="65"/>
      <c r="K860" s="50"/>
    </row>
    <row r="861" spans="1:12" s="126" customFormat="1" ht="75">
      <c r="A861" s="125"/>
      <c r="B861" s="45"/>
      <c r="C861" s="45"/>
      <c r="D861" s="45"/>
      <c r="E861" s="46"/>
      <c r="F861" s="46" t="s">
        <v>423</v>
      </c>
      <c r="G861" s="53" t="s">
        <v>391</v>
      </c>
      <c r="H861" s="49">
        <v>22903594</v>
      </c>
      <c r="I861" s="52">
        <v>7.812817499297271</v>
      </c>
      <c r="J861" s="65">
        <v>2200000</v>
      </c>
      <c r="K861" s="50">
        <v>32.699741359369192</v>
      </c>
    </row>
    <row r="862" spans="1:12" s="126" customFormat="1" ht="15">
      <c r="A862" s="125"/>
      <c r="B862" s="45"/>
      <c r="C862" s="45"/>
      <c r="D862" s="45"/>
      <c r="E862" s="46"/>
      <c r="F862" s="51" t="s">
        <v>598</v>
      </c>
      <c r="G862" s="53"/>
      <c r="H862" s="49"/>
      <c r="I862" s="52"/>
      <c r="J862" s="65"/>
      <c r="K862" s="50"/>
    </row>
    <row r="863" spans="1:12" s="126" customFormat="1" ht="30">
      <c r="A863" s="125"/>
      <c r="B863" s="45"/>
      <c r="C863" s="45"/>
      <c r="D863" s="45"/>
      <c r="E863" s="46"/>
      <c r="F863" s="46" t="s">
        <v>337</v>
      </c>
      <c r="G863" s="53" t="s">
        <v>304</v>
      </c>
      <c r="H863" s="49">
        <v>28071891</v>
      </c>
      <c r="I863" s="52">
        <v>1.8998730941528164</v>
      </c>
      <c r="J863" s="65">
        <v>2360000</v>
      </c>
      <c r="K863" s="50">
        <v>48.234001442938059</v>
      </c>
    </row>
    <row r="864" spans="1:12" s="126" customFormat="1" ht="15">
      <c r="A864" s="125"/>
      <c r="B864" s="45"/>
      <c r="C864" s="45"/>
      <c r="D864" s="45"/>
      <c r="E864" s="46"/>
      <c r="F864" s="51" t="s">
        <v>338</v>
      </c>
      <c r="G864" s="53"/>
      <c r="H864" s="49"/>
      <c r="I864" s="52"/>
      <c r="J864" s="65"/>
      <c r="K864" s="50"/>
    </row>
    <row r="865" spans="1:12" s="126" customFormat="1" ht="60">
      <c r="A865" s="125"/>
      <c r="B865" s="45"/>
      <c r="C865" s="45"/>
      <c r="D865" s="45"/>
      <c r="E865" s="46"/>
      <c r="F865" s="46" t="s">
        <v>424</v>
      </c>
      <c r="G865" s="53" t="s">
        <v>576</v>
      </c>
      <c r="H865" s="49">
        <v>7118304</v>
      </c>
      <c r="I865" s="52">
        <v>1.8998730941528164</v>
      </c>
      <c r="J865" s="65">
        <v>521689</v>
      </c>
      <c r="K865" s="50">
        <v>100</v>
      </c>
    </row>
    <row r="866" spans="1:12" s="126" customFormat="1" ht="60">
      <c r="A866" s="125"/>
      <c r="B866" s="45"/>
      <c r="C866" s="45"/>
      <c r="D866" s="45"/>
      <c r="E866" s="46"/>
      <c r="F866" s="46" t="s">
        <v>425</v>
      </c>
      <c r="G866" s="53" t="s">
        <v>740</v>
      </c>
      <c r="H866" s="49">
        <v>8330531.9999999991</v>
      </c>
      <c r="I866" s="52">
        <v>1.8998730941528164</v>
      </c>
      <c r="J866" s="65">
        <v>458858</v>
      </c>
      <c r="K866" s="50">
        <v>34.311795573199895</v>
      </c>
    </row>
    <row r="867" spans="1:12" s="126" customFormat="1" ht="45">
      <c r="A867" s="125"/>
      <c r="B867" s="45"/>
      <c r="C867" s="45"/>
      <c r="D867" s="45"/>
      <c r="E867" s="46"/>
      <c r="F867" s="46" t="s">
        <v>426</v>
      </c>
      <c r="G867" s="53" t="s">
        <v>576</v>
      </c>
      <c r="H867" s="49">
        <v>8326129</v>
      </c>
      <c r="I867" s="52">
        <v>1.8998730941528164</v>
      </c>
      <c r="J867" s="65">
        <v>570382</v>
      </c>
      <c r="K867" s="50">
        <v>100</v>
      </c>
    </row>
    <row r="868" spans="1:12" s="126" customFormat="1" ht="51.75" customHeight="1">
      <c r="A868" s="125"/>
      <c r="B868" s="45" t="s">
        <v>540</v>
      </c>
      <c r="C868" s="45" t="s">
        <v>541</v>
      </c>
      <c r="D868" s="45" t="s">
        <v>523</v>
      </c>
      <c r="E868" s="46" t="s">
        <v>545</v>
      </c>
      <c r="F868" s="97"/>
      <c r="G868" s="49"/>
      <c r="H868" s="49"/>
      <c r="I868" s="49"/>
      <c r="J868" s="65">
        <f>+J870+J872+J874+J876+J878+J879+J881+J883+J884+J886+J887+J889+J891+J893+J895+J897</f>
        <v>86157469.890000001</v>
      </c>
      <c r="K868" s="50"/>
      <c r="L868" s="65"/>
    </row>
    <row r="869" spans="1:12" s="126" customFormat="1" ht="15">
      <c r="A869" s="125"/>
      <c r="B869" s="45"/>
      <c r="C869" s="45"/>
      <c r="D869" s="45"/>
      <c r="E869" s="46"/>
      <c r="F869" s="51" t="s">
        <v>596</v>
      </c>
      <c r="G869" s="49"/>
      <c r="H869" s="49"/>
      <c r="I869" s="49"/>
      <c r="J869" s="65"/>
      <c r="K869" s="50"/>
    </row>
    <row r="870" spans="1:12" s="126" customFormat="1" ht="45">
      <c r="A870" s="125"/>
      <c r="B870" s="45"/>
      <c r="C870" s="45"/>
      <c r="D870" s="45"/>
      <c r="E870" s="46"/>
      <c r="F870" s="46" t="s">
        <v>407</v>
      </c>
      <c r="G870" s="49" t="s">
        <v>576</v>
      </c>
      <c r="H870" s="49">
        <v>14840187</v>
      </c>
      <c r="I870" s="52">
        <v>46.360622005639144</v>
      </c>
      <c r="J870" s="65">
        <v>7811016.5</v>
      </c>
      <c r="K870" s="50">
        <v>100</v>
      </c>
    </row>
    <row r="871" spans="1:12" s="126" customFormat="1" ht="15">
      <c r="A871" s="125"/>
      <c r="B871" s="45"/>
      <c r="C871" s="45"/>
      <c r="D871" s="45"/>
      <c r="E871" s="46"/>
      <c r="F871" s="51" t="s">
        <v>716</v>
      </c>
      <c r="G871" s="53"/>
      <c r="H871" s="49"/>
      <c r="I871" s="49"/>
      <c r="J871" s="65"/>
      <c r="K871" s="50"/>
    </row>
    <row r="872" spans="1:12" s="126" customFormat="1" ht="45">
      <c r="A872" s="125"/>
      <c r="B872" s="45"/>
      <c r="C872" s="45"/>
      <c r="D872" s="45"/>
      <c r="E872" s="46"/>
      <c r="F872" s="46" t="s">
        <v>408</v>
      </c>
      <c r="G872" s="53" t="s">
        <v>576</v>
      </c>
      <c r="H872" s="49">
        <v>11893036</v>
      </c>
      <c r="I872" s="52">
        <v>73.079127987168292</v>
      </c>
      <c r="J872" s="65">
        <v>2680812</v>
      </c>
      <c r="K872" s="50">
        <v>100</v>
      </c>
    </row>
    <row r="873" spans="1:12" s="126" customFormat="1" ht="15">
      <c r="A873" s="125"/>
      <c r="B873" s="45"/>
      <c r="C873" s="45"/>
      <c r="D873" s="45"/>
      <c r="E873" s="46"/>
      <c r="F873" s="51" t="s">
        <v>717</v>
      </c>
      <c r="G873" s="53"/>
      <c r="H873" s="49"/>
      <c r="I873" s="49"/>
      <c r="J873" s="65"/>
      <c r="K873" s="50"/>
    </row>
    <row r="874" spans="1:12" s="126" customFormat="1" ht="45">
      <c r="A874" s="125"/>
      <c r="B874" s="45"/>
      <c r="C874" s="45"/>
      <c r="D874" s="45"/>
      <c r="E874" s="46"/>
      <c r="F874" s="46" t="s">
        <v>409</v>
      </c>
      <c r="G874" s="53" t="s">
        <v>576</v>
      </c>
      <c r="H874" s="49">
        <v>13192775</v>
      </c>
      <c r="I874" s="52">
        <v>64.62934447074251</v>
      </c>
      <c r="J874" s="65">
        <v>4446684</v>
      </c>
      <c r="K874" s="50">
        <v>100</v>
      </c>
    </row>
    <row r="875" spans="1:12" s="126" customFormat="1" ht="15">
      <c r="A875" s="125"/>
      <c r="B875" s="45"/>
      <c r="C875" s="45"/>
      <c r="D875" s="45"/>
      <c r="E875" s="46"/>
      <c r="F875" s="51" t="s">
        <v>597</v>
      </c>
      <c r="G875" s="49"/>
      <c r="H875" s="49"/>
      <c r="I875" s="49"/>
      <c r="J875" s="65"/>
      <c r="K875" s="50"/>
    </row>
    <row r="876" spans="1:12" s="126" customFormat="1" ht="45.75" customHeight="1">
      <c r="A876" s="125"/>
      <c r="B876" s="45"/>
      <c r="C876" s="45"/>
      <c r="D876" s="45"/>
      <c r="E876" s="46"/>
      <c r="F876" s="46" t="s">
        <v>410</v>
      </c>
      <c r="G876" s="98" t="s">
        <v>576</v>
      </c>
      <c r="H876" s="98">
        <v>9716713</v>
      </c>
      <c r="I876" s="52">
        <v>49.786445272182064</v>
      </c>
      <c r="J876" s="65">
        <v>4774314.92</v>
      </c>
      <c r="K876" s="50">
        <v>100</v>
      </c>
    </row>
    <row r="877" spans="1:12" s="126" customFormat="1" ht="15">
      <c r="A877" s="125"/>
      <c r="B877" s="45"/>
      <c r="C877" s="45"/>
      <c r="D877" s="45"/>
      <c r="E877" s="46"/>
      <c r="F877" s="51" t="s">
        <v>598</v>
      </c>
      <c r="G877" s="49"/>
      <c r="H877" s="49"/>
      <c r="I877" s="49"/>
      <c r="J877" s="65"/>
      <c r="K877" s="50"/>
    </row>
    <row r="878" spans="1:12" s="126" customFormat="1" ht="45">
      <c r="A878" s="125"/>
      <c r="B878" s="45"/>
      <c r="C878" s="45"/>
      <c r="D878" s="45"/>
      <c r="E878" s="46"/>
      <c r="F878" s="46" t="s">
        <v>411</v>
      </c>
      <c r="G878" s="49" t="s">
        <v>576</v>
      </c>
      <c r="H878" s="49">
        <v>12939281</v>
      </c>
      <c r="I878" s="52">
        <v>15.066087056923797</v>
      </c>
      <c r="J878" s="65">
        <v>10009564.210000001</v>
      </c>
      <c r="K878" s="50">
        <v>100</v>
      </c>
    </row>
    <row r="879" spans="1:12" s="126" customFormat="1" ht="45">
      <c r="A879" s="125"/>
      <c r="B879" s="45"/>
      <c r="C879" s="45"/>
      <c r="D879" s="45"/>
      <c r="E879" s="46"/>
      <c r="F879" s="46" t="s">
        <v>718</v>
      </c>
      <c r="G879" s="49" t="s">
        <v>572</v>
      </c>
      <c r="H879" s="49">
        <v>13604838</v>
      </c>
      <c r="I879" s="52">
        <v>75.266489759010724</v>
      </c>
      <c r="J879" s="65">
        <v>2921697</v>
      </c>
      <c r="K879" s="50">
        <v>100</v>
      </c>
    </row>
    <row r="880" spans="1:12" s="126" customFormat="1" ht="15">
      <c r="A880" s="125"/>
      <c r="B880" s="45"/>
      <c r="C880" s="45"/>
      <c r="D880" s="45"/>
      <c r="E880" s="46"/>
      <c r="F880" s="51" t="s">
        <v>599</v>
      </c>
      <c r="G880" s="49"/>
      <c r="H880" s="49"/>
      <c r="I880" s="49"/>
      <c r="J880" s="65"/>
      <c r="K880" s="50"/>
    </row>
    <row r="881" spans="1:11" s="126" customFormat="1" ht="45">
      <c r="A881" s="125"/>
      <c r="B881" s="45"/>
      <c r="C881" s="45"/>
      <c r="D881" s="45"/>
      <c r="E881" s="46"/>
      <c r="F881" s="46" t="s">
        <v>412</v>
      </c>
      <c r="G881" s="98" t="s">
        <v>576</v>
      </c>
      <c r="H881" s="98">
        <v>10117274</v>
      </c>
      <c r="I881" s="52">
        <v>47.161142121879863</v>
      </c>
      <c r="J881" s="65">
        <v>4673781.2699999996</v>
      </c>
      <c r="K881" s="50">
        <v>100</v>
      </c>
    </row>
    <row r="882" spans="1:11" s="126" customFormat="1" ht="15">
      <c r="A882" s="125"/>
      <c r="B882" s="45"/>
      <c r="C882" s="45"/>
      <c r="D882" s="45"/>
      <c r="E882" s="46"/>
      <c r="F882" s="51" t="s">
        <v>719</v>
      </c>
      <c r="G882" s="53"/>
      <c r="H882" s="49"/>
      <c r="I882" s="49"/>
      <c r="J882" s="65"/>
      <c r="K882" s="50"/>
    </row>
    <row r="883" spans="1:11" s="126" customFormat="1" ht="45">
      <c r="A883" s="125"/>
      <c r="B883" s="45"/>
      <c r="C883" s="45"/>
      <c r="D883" s="45"/>
      <c r="E883" s="46"/>
      <c r="F883" s="46" t="s">
        <v>720</v>
      </c>
      <c r="G883" s="53" t="s">
        <v>572</v>
      </c>
      <c r="H883" s="49">
        <v>12670921</v>
      </c>
      <c r="I883" s="52">
        <v>76.550126072130041</v>
      </c>
      <c r="J883" s="65">
        <v>2613345</v>
      </c>
      <c r="K883" s="50">
        <v>100</v>
      </c>
    </row>
    <row r="884" spans="1:11" s="126" customFormat="1" ht="45">
      <c r="A884" s="125"/>
      <c r="B884" s="45"/>
      <c r="C884" s="45"/>
      <c r="D884" s="45"/>
      <c r="E884" s="46"/>
      <c r="F884" s="46" t="s">
        <v>198</v>
      </c>
      <c r="G884" s="53" t="s">
        <v>572</v>
      </c>
      <c r="H884" s="49">
        <v>12375979</v>
      </c>
      <c r="I884" s="52">
        <v>70.089491263681055</v>
      </c>
      <c r="J884" s="65">
        <v>3701718</v>
      </c>
      <c r="K884" s="50">
        <v>100</v>
      </c>
    </row>
    <row r="885" spans="1:11" s="126" customFormat="1" ht="15">
      <c r="A885" s="125"/>
      <c r="B885" s="45"/>
      <c r="C885" s="45"/>
      <c r="D885" s="45"/>
      <c r="E885" s="46"/>
      <c r="F885" s="51" t="s">
        <v>600</v>
      </c>
      <c r="G885" s="49"/>
      <c r="H885" s="49"/>
      <c r="I885" s="49"/>
      <c r="J885" s="65"/>
      <c r="K885" s="50"/>
    </row>
    <row r="886" spans="1:11" s="126" customFormat="1" ht="40.5" customHeight="1">
      <c r="A886" s="125"/>
      <c r="B886" s="45"/>
      <c r="C886" s="45"/>
      <c r="D886" s="45"/>
      <c r="E886" s="46"/>
      <c r="F886" s="46" t="s">
        <v>413</v>
      </c>
      <c r="G886" s="49" t="s">
        <v>576</v>
      </c>
      <c r="H886" s="49">
        <v>8607602</v>
      </c>
      <c r="I886" s="52">
        <v>35.342956842103057</v>
      </c>
      <c r="J886" s="65">
        <v>4913150.8</v>
      </c>
      <c r="K886" s="50">
        <v>100</v>
      </c>
    </row>
    <row r="887" spans="1:11" s="126" customFormat="1" ht="60">
      <c r="A887" s="125"/>
      <c r="B887" s="45"/>
      <c r="C887" s="45"/>
      <c r="D887" s="45"/>
      <c r="E887" s="46"/>
      <c r="F887" s="46" t="s">
        <v>414</v>
      </c>
      <c r="G887" s="98" t="s">
        <v>576</v>
      </c>
      <c r="H887" s="98">
        <v>9969333</v>
      </c>
      <c r="I887" s="52">
        <v>4.5766640556594993</v>
      </c>
      <c r="J887" s="65">
        <v>9513069.5</v>
      </c>
      <c r="K887" s="50">
        <v>100</v>
      </c>
    </row>
    <row r="888" spans="1:11" s="126" customFormat="1" ht="15">
      <c r="A888" s="125"/>
      <c r="B888" s="45"/>
      <c r="C888" s="45"/>
      <c r="D888" s="45"/>
      <c r="E888" s="46"/>
      <c r="F888" s="51" t="s">
        <v>601</v>
      </c>
      <c r="G888" s="49"/>
      <c r="H888" s="49"/>
      <c r="I888" s="49"/>
      <c r="J888" s="65"/>
      <c r="K888" s="50"/>
    </row>
    <row r="889" spans="1:11" s="126" customFormat="1" ht="45">
      <c r="A889" s="125"/>
      <c r="B889" s="45"/>
      <c r="C889" s="45"/>
      <c r="D889" s="45"/>
      <c r="E889" s="46"/>
      <c r="F889" s="46" t="s">
        <v>417</v>
      </c>
      <c r="G889" s="98" t="s">
        <v>576</v>
      </c>
      <c r="H889" s="98">
        <v>14511668</v>
      </c>
      <c r="I889" s="52">
        <v>53.309219863629728</v>
      </c>
      <c r="J889" s="65">
        <v>6637869.2400000002</v>
      </c>
      <c r="K889" s="50">
        <v>100</v>
      </c>
    </row>
    <row r="890" spans="1:11" s="126" customFormat="1" ht="15">
      <c r="A890" s="125"/>
      <c r="B890" s="45"/>
      <c r="C890" s="45"/>
      <c r="D890" s="45"/>
      <c r="E890" s="46"/>
      <c r="F890" s="51" t="s">
        <v>722</v>
      </c>
      <c r="G890" s="53"/>
      <c r="H890" s="49"/>
      <c r="I890" s="49"/>
      <c r="J890" s="158"/>
      <c r="K890" s="50"/>
    </row>
    <row r="891" spans="1:11" s="126" customFormat="1" ht="45">
      <c r="A891" s="125"/>
      <c r="B891" s="45"/>
      <c r="C891" s="45"/>
      <c r="D891" s="45"/>
      <c r="E891" s="46"/>
      <c r="F891" s="46" t="s">
        <v>723</v>
      </c>
      <c r="G891" s="159" t="s">
        <v>572</v>
      </c>
      <c r="H891" s="96">
        <v>12488754</v>
      </c>
      <c r="I891" s="52">
        <v>77.476456017950241</v>
      </c>
      <c r="J891" s="65">
        <v>2142768</v>
      </c>
      <c r="K891" s="50">
        <v>100</v>
      </c>
    </row>
    <row r="892" spans="1:11" s="126" customFormat="1" ht="15">
      <c r="A892" s="125"/>
      <c r="B892" s="45"/>
      <c r="C892" s="45"/>
      <c r="D892" s="45"/>
      <c r="E892" s="46"/>
      <c r="F892" s="51" t="s">
        <v>724</v>
      </c>
      <c r="G892" s="53"/>
      <c r="H892" s="49"/>
      <c r="I892" s="49"/>
      <c r="J892" s="158"/>
      <c r="K892" s="50"/>
    </row>
    <row r="893" spans="1:11" s="126" customFormat="1" ht="45">
      <c r="A893" s="125"/>
      <c r="B893" s="45"/>
      <c r="C893" s="45"/>
      <c r="D893" s="45"/>
      <c r="E893" s="46"/>
      <c r="F893" s="46" t="s">
        <v>415</v>
      </c>
      <c r="G893" s="159" t="s">
        <v>576</v>
      </c>
      <c r="H893" s="96">
        <v>12878687</v>
      </c>
      <c r="I893" s="52">
        <v>67.503868989129089</v>
      </c>
      <c r="J893" s="65">
        <v>4010957</v>
      </c>
      <c r="K893" s="50">
        <v>100</v>
      </c>
    </row>
    <row r="894" spans="1:11" s="126" customFormat="1" ht="15">
      <c r="A894" s="125"/>
      <c r="B894" s="45"/>
      <c r="C894" s="45"/>
      <c r="D894" s="45"/>
      <c r="E894" s="46"/>
      <c r="F894" s="51" t="s">
        <v>602</v>
      </c>
      <c r="G894" s="49"/>
      <c r="H894" s="49"/>
      <c r="I894" s="49"/>
      <c r="J894" s="65"/>
      <c r="K894" s="50"/>
    </row>
    <row r="895" spans="1:11" s="126" customFormat="1" ht="45">
      <c r="A895" s="125"/>
      <c r="B895" s="45"/>
      <c r="C895" s="45"/>
      <c r="D895" s="45"/>
      <c r="E895" s="46"/>
      <c r="F895" s="46" t="s">
        <v>721</v>
      </c>
      <c r="G895" s="98" t="s">
        <v>572</v>
      </c>
      <c r="H895" s="98">
        <v>13326926</v>
      </c>
      <c r="I895" s="52">
        <v>40.569022293663224</v>
      </c>
      <c r="J895" s="65">
        <v>7920322.4199999999</v>
      </c>
      <c r="K895" s="50">
        <v>100</v>
      </c>
    </row>
    <row r="896" spans="1:11" s="126" customFormat="1" ht="15">
      <c r="A896" s="125"/>
      <c r="B896" s="45"/>
      <c r="C896" s="45"/>
      <c r="D896" s="45"/>
      <c r="E896" s="46"/>
      <c r="F896" s="51" t="s">
        <v>603</v>
      </c>
      <c r="G896" s="49"/>
      <c r="H896" s="49"/>
      <c r="I896" s="49"/>
      <c r="J896" s="65"/>
      <c r="K896" s="50"/>
    </row>
    <row r="897" spans="1:12" s="126" customFormat="1" ht="45">
      <c r="A897" s="125"/>
      <c r="B897" s="45"/>
      <c r="C897" s="45"/>
      <c r="D897" s="45"/>
      <c r="E897" s="46"/>
      <c r="F897" s="46" t="s">
        <v>416</v>
      </c>
      <c r="G897" s="49" t="s">
        <v>576</v>
      </c>
      <c r="H897" s="49">
        <v>13133114</v>
      </c>
      <c r="I897" s="52">
        <v>42.714149896208923</v>
      </c>
      <c r="J897" s="65">
        <v>7386400.0299999993</v>
      </c>
      <c r="K897" s="50">
        <v>100</v>
      </c>
    </row>
    <row r="898" spans="1:12" s="126" customFormat="1" ht="39.75" customHeight="1">
      <c r="A898" s="125"/>
      <c r="B898" s="45" t="s">
        <v>605</v>
      </c>
      <c r="C898" s="45" t="s">
        <v>606</v>
      </c>
      <c r="D898" s="45" t="s">
        <v>523</v>
      </c>
      <c r="E898" s="46" t="s">
        <v>607</v>
      </c>
      <c r="F898" s="48"/>
      <c r="G898" s="49"/>
      <c r="H898" s="49"/>
      <c r="I898" s="49"/>
      <c r="J898" s="65">
        <f>J908+J909+J906+J900+J904+J902</f>
        <v>42554300</v>
      </c>
      <c r="K898" s="50"/>
      <c r="L898" s="65"/>
    </row>
    <row r="899" spans="1:12" s="126" customFormat="1" ht="15">
      <c r="A899" s="125"/>
      <c r="B899" s="45"/>
      <c r="C899" s="45"/>
      <c r="D899" s="45"/>
      <c r="E899" s="46"/>
      <c r="F899" s="51" t="s">
        <v>581</v>
      </c>
      <c r="G899" s="53"/>
      <c r="H899" s="49"/>
      <c r="I899" s="52"/>
      <c r="J899" s="65"/>
      <c r="K899" s="50"/>
      <c r="L899" s="160"/>
    </row>
    <row r="900" spans="1:12" s="126" customFormat="1" ht="45">
      <c r="A900" s="125"/>
      <c r="B900" s="45"/>
      <c r="C900" s="45"/>
      <c r="D900" s="45"/>
      <c r="E900" s="46"/>
      <c r="F900" s="46" t="s">
        <v>821</v>
      </c>
      <c r="G900" s="53" t="s">
        <v>740</v>
      </c>
      <c r="H900" s="49">
        <v>54219578</v>
      </c>
      <c r="I900" s="52">
        <v>32.066540005161976</v>
      </c>
      <c r="J900" s="65">
        <v>3000000</v>
      </c>
      <c r="K900" s="50">
        <v>39.443948955117285</v>
      </c>
      <c r="L900" s="160"/>
    </row>
    <row r="901" spans="1:12" s="126" customFormat="1" ht="15">
      <c r="A901" s="125"/>
      <c r="B901" s="45"/>
      <c r="C901" s="45"/>
      <c r="D901" s="45"/>
      <c r="E901" s="46"/>
      <c r="F901" s="51" t="s">
        <v>578</v>
      </c>
      <c r="G901" s="53"/>
      <c r="H901" s="49"/>
      <c r="I901" s="52"/>
      <c r="J901" s="65"/>
      <c r="K901" s="50"/>
      <c r="L901" s="160"/>
    </row>
    <row r="902" spans="1:12" s="126" customFormat="1" ht="75">
      <c r="A902" s="125"/>
      <c r="B902" s="45"/>
      <c r="C902" s="45"/>
      <c r="D902" s="45"/>
      <c r="E902" s="46"/>
      <c r="F902" s="46" t="s">
        <v>81</v>
      </c>
      <c r="G902" s="53" t="s">
        <v>730</v>
      </c>
      <c r="H902" s="49">
        <v>300000000</v>
      </c>
      <c r="I902" s="52">
        <v>0</v>
      </c>
      <c r="J902" s="65">
        <v>9000000</v>
      </c>
      <c r="K902" s="50">
        <v>3.0033333333333334</v>
      </c>
      <c r="L902" s="160"/>
    </row>
    <row r="903" spans="1:12" s="126" customFormat="1" ht="15">
      <c r="A903" s="125"/>
      <c r="B903" s="45"/>
      <c r="C903" s="45"/>
      <c r="D903" s="45"/>
      <c r="E903" s="46"/>
      <c r="F903" s="51" t="s">
        <v>310</v>
      </c>
      <c r="G903" s="53"/>
      <c r="H903" s="49"/>
      <c r="I903" s="49"/>
      <c r="J903" s="65"/>
      <c r="K903" s="50"/>
      <c r="L903" s="160"/>
    </row>
    <row r="904" spans="1:12" s="126" customFormat="1" ht="30">
      <c r="A904" s="125"/>
      <c r="B904" s="45"/>
      <c r="C904" s="45"/>
      <c r="D904" s="45"/>
      <c r="E904" s="46"/>
      <c r="F904" s="46" t="s">
        <v>311</v>
      </c>
      <c r="G904" s="53" t="s">
        <v>441</v>
      </c>
      <c r="H904" s="49">
        <v>58294842</v>
      </c>
      <c r="I904" s="52">
        <v>13.663028969183937</v>
      </c>
      <c r="J904" s="65">
        <v>17454300</v>
      </c>
      <c r="K904" s="50">
        <v>43.604442996860691</v>
      </c>
      <c r="L904" s="160"/>
    </row>
    <row r="905" spans="1:12" s="126" customFormat="1" ht="15">
      <c r="A905" s="125"/>
      <c r="B905" s="45"/>
      <c r="C905" s="45"/>
      <c r="D905" s="45"/>
      <c r="E905" s="46"/>
      <c r="F905" s="51" t="s">
        <v>833</v>
      </c>
      <c r="G905" s="53"/>
      <c r="H905" s="49"/>
      <c r="I905" s="52"/>
      <c r="J905" s="65"/>
      <c r="K905" s="50"/>
      <c r="L905" s="160"/>
    </row>
    <row r="906" spans="1:12" s="126" customFormat="1" ht="45">
      <c r="A906" s="125"/>
      <c r="B906" s="45"/>
      <c r="C906" s="45"/>
      <c r="D906" s="45"/>
      <c r="E906" s="46"/>
      <c r="F906" s="46" t="s">
        <v>834</v>
      </c>
      <c r="G906" s="53" t="s">
        <v>658</v>
      </c>
      <c r="H906" s="49">
        <v>17697046</v>
      </c>
      <c r="I906" s="52">
        <v>0.73826445385291983</v>
      </c>
      <c r="J906" s="65">
        <v>3000000</v>
      </c>
      <c r="K906" s="50">
        <v>100</v>
      </c>
      <c r="L906" s="160"/>
    </row>
    <row r="907" spans="1:12" s="126" customFormat="1" ht="15">
      <c r="A907" s="125"/>
      <c r="B907" s="45"/>
      <c r="C907" s="45"/>
      <c r="D907" s="45"/>
      <c r="E907" s="46"/>
      <c r="F907" s="51" t="s">
        <v>608</v>
      </c>
      <c r="G907" s="49"/>
      <c r="H907" s="49"/>
      <c r="I907" s="49"/>
      <c r="J907" s="65"/>
      <c r="K907" s="50"/>
    </row>
    <row r="908" spans="1:12" s="126" customFormat="1" ht="75">
      <c r="A908" s="125"/>
      <c r="B908" s="45"/>
      <c r="C908" s="45"/>
      <c r="D908" s="45"/>
      <c r="E908" s="46"/>
      <c r="F908" s="46" t="s">
        <v>405</v>
      </c>
      <c r="G908" s="49" t="s">
        <v>604</v>
      </c>
      <c r="H908" s="49">
        <v>44122196</v>
      </c>
      <c r="I908" s="52">
        <v>0.72623765145325048</v>
      </c>
      <c r="J908" s="65">
        <v>100000</v>
      </c>
      <c r="K908" s="50">
        <v>0.95288094908059418</v>
      </c>
    </row>
    <row r="909" spans="1:12" s="126" customFormat="1" ht="45">
      <c r="A909" s="125"/>
      <c r="B909" s="45"/>
      <c r="C909" s="45"/>
      <c r="D909" s="45"/>
      <c r="E909" s="46"/>
      <c r="F909" s="46" t="s">
        <v>392</v>
      </c>
      <c r="G909" s="49" t="s">
        <v>572</v>
      </c>
      <c r="H909" s="49">
        <v>136690020</v>
      </c>
      <c r="I909" s="52">
        <v>24.291069677215646</v>
      </c>
      <c r="J909" s="65">
        <v>10000000</v>
      </c>
      <c r="K909" s="50">
        <v>100</v>
      </c>
    </row>
    <row r="910" spans="1:12" s="126" customFormat="1" ht="49.5" customHeight="1">
      <c r="A910" s="125"/>
      <c r="B910" s="45" t="s">
        <v>560</v>
      </c>
      <c r="C910" s="45" t="s">
        <v>561</v>
      </c>
      <c r="D910" s="45" t="s">
        <v>523</v>
      </c>
      <c r="E910" s="46" t="s">
        <v>562</v>
      </c>
      <c r="F910" s="48"/>
      <c r="G910" s="49"/>
      <c r="H910" s="49"/>
      <c r="I910" s="49"/>
      <c r="J910" s="65">
        <f>J912+J913+J914+J916+J917+J919+J920+J921+J923+J925+J927+J929+J931</f>
        <v>154151715</v>
      </c>
      <c r="K910" s="50"/>
      <c r="L910" s="65"/>
    </row>
    <row r="911" spans="1:12" s="125" customFormat="1" ht="15">
      <c r="B911" s="45"/>
      <c r="C911" s="45"/>
      <c r="D911" s="45"/>
      <c r="E911" s="46"/>
      <c r="F911" s="51" t="s">
        <v>580</v>
      </c>
      <c r="G911" s="49"/>
      <c r="H911" s="49"/>
      <c r="I911" s="49"/>
      <c r="J911" s="65"/>
      <c r="K911" s="50"/>
    </row>
    <row r="912" spans="1:12" s="125" customFormat="1" ht="47.25" customHeight="1">
      <c r="B912" s="45"/>
      <c r="C912" s="45"/>
      <c r="D912" s="45"/>
      <c r="E912" s="46"/>
      <c r="F912" s="46" t="s">
        <v>703</v>
      </c>
      <c r="G912" s="49" t="s">
        <v>740</v>
      </c>
      <c r="H912" s="98">
        <v>32644563</v>
      </c>
      <c r="I912" s="52">
        <v>5.9541002279613915</v>
      </c>
      <c r="J912" s="99">
        <v>10533738</v>
      </c>
      <c r="K912" s="50">
        <v>38.222070854494206</v>
      </c>
    </row>
    <row r="913" spans="2:11" s="125" customFormat="1" ht="48" customHeight="1">
      <c r="B913" s="45"/>
      <c r="C913" s="45"/>
      <c r="D913" s="45"/>
      <c r="E913" s="46"/>
      <c r="F913" s="46" t="s">
        <v>704</v>
      </c>
      <c r="G913" s="49" t="s">
        <v>576</v>
      </c>
      <c r="H913" s="98">
        <v>17600505</v>
      </c>
      <c r="I913" s="52">
        <v>30.7717931957066</v>
      </c>
      <c r="J913" s="99">
        <v>11380003</v>
      </c>
      <c r="K913" s="50">
        <v>100</v>
      </c>
    </row>
    <row r="914" spans="2:11" s="125" customFormat="1" ht="46.5" customHeight="1">
      <c r="B914" s="45"/>
      <c r="C914" s="45"/>
      <c r="D914" s="45"/>
      <c r="E914" s="46"/>
      <c r="F914" s="46" t="s">
        <v>705</v>
      </c>
      <c r="G914" s="49" t="s">
        <v>740</v>
      </c>
      <c r="H914" s="98">
        <v>36135701</v>
      </c>
      <c r="I914" s="52">
        <v>13.351369605366173</v>
      </c>
      <c r="J914" s="99">
        <v>11440099</v>
      </c>
      <c r="K914" s="50">
        <v>45.010085732112955</v>
      </c>
    </row>
    <row r="915" spans="2:11" s="125" customFormat="1" ht="15">
      <c r="B915" s="45"/>
      <c r="C915" s="45"/>
      <c r="D915" s="45"/>
      <c r="E915" s="46"/>
      <c r="F915" s="51" t="s">
        <v>581</v>
      </c>
      <c r="G915" s="49"/>
      <c r="H915" s="98"/>
      <c r="I915" s="52"/>
      <c r="J915" s="99"/>
      <c r="K915" s="50"/>
    </row>
    <row r="916" spans="2:11" s="125" customFormat="1" ht="48.75" customHeight="1">
      <c r="B916" s="45"/>
      <c r="C916" s="45"/>
      <c r="D916" s="45"/>
      <c r="E916" s="46"/>
      <c r="F916" s="46" t="s">
        <v>706</v>
      </c>
      <c r="G916" s="49" t="s">
        <v>740</v>
      </c>
      <c r="H916" s="98">
        <v>33899805</v>
      </c>
      <c r="I916" s="52">
        <v>19.839190785905696</v>
      </c>
      <c r="J916" s="99">
        <v>13793275</v>
      </c>
      <c r="K916" s="50">
        <v>60.527551677657144</v>
      </c>
    </row>
    <row r="917" spans="2:11" s="125" customFormat="1" ht="46.5" customHeight="1">
      <c r="B917" s="45"/>
      <c r="C917" s="45"/>
      <c r="D917" s="45"/>
      <c r="E917" s="46"/>
      <c r="F917" s="46" t="s">
        <v>707</v>
      </c>
      <c r="G917" s="49" t="s">
        <v>740</v>
      </c>
      <c r="H917" s="98">
        <v>27771983</v>
      </c>
      <c r="I917" s="52">
        <v>6.6367588155300288</v>
      </c>
      <c r="J917" s="99">
        <v>13510036</v>
      </c>
      <c r="K917" s="50">
        <v>55.283036612833882</v>
      </c>
    </row>
    <row r="918" spans="2:11" s="125" customFormat="1" ht="15">
      <c r="B918" s="45"/>
      <c r="C918" s="45"/>
      <c r="D918" s="45"/>
      <c r="E918" s="46"/>
      <c r="F918" s="51" t="s">
        <v>578</v>
      </c>
      <c r="G918" s="49"/>
      <c r="H918" s="98"/>
      <c r="I918" s="52"/>
      <c r="J918" s="99"/>
      <c r="K918" s="50"/>
    </row>
    <row r="919" spans="2:11" s="125" customFormat="1" ht="45.75" customHeight="1">
      <c r="B919" s="45"/>
      <c r="C919" s="45"/>
      <c r="D919" s="45"/>
      <c r="E919" s="46"/>
      <c r="F919" s="46" t="s">
        <v>708</v>
      </c>
      <c r="G919" s="49" t="s">
        <v>740</v>
      </c>
      <c r="H919" s="98">
        <v>32904042</v>
      </c>
      <c r="I919" s="52">
        <v>10.751317421731956</v>
      </c>
      <c r="J919" s="99">
        <v>18596120</v>
      </c>
      <c r="K919" s="50">
        <v>67.267535094928448</v>
      </c>
    </row>
    <row r="920" spans="2:11" s="125" customFormat="1" ht="45.75" customHeight="1">
      <c r="B920" s="45"/>
      <c r="C920" s="45"/>
      <c r="D920" s="45"/>
      <c r="E920" s="46"/>
      <c r="F920" s="46" t="s">
        <v>196</v>
      </c>
      <c r="G920" s="49" t="s">
        <v>740</v>
      </c>
      <c r="H920" s="98">
        <v>25362609</v>
      </c>
      <c r="I920" s="52">
        <v>4.7943924065540733</v>
      </c>
      <c r="J920" s="99">
        <v>12064588</v>
      </c>
      <c r="K920" s="50">
        <v>52.362795168273102</v>
      </c>
    </row>
    <row r="921" spans="2:11" s="125" customFormat="1" ht="48.75" customHeight="1">
      <c r="B921" s="45"/>
      <c r="C921" s="45"/>
      <c r="D921" s="45"/>
      <c r="E921" s="46"/>
      <c r="F921" s="46" t="s">
        <v>709</v>
      </c>
      <c r="G921" s="49" t="s">
        <v>740</v>
      </c>
      <c r="H921" s="98">
        <v>22206049</v>
      </c>
      <c r="I921" s="52">
        <v>22.8</v>
      </c>
      <c r="J921" s="99">
        <v>6493424</v>
      </c>
      <c r="K921" s="50">
        <v>52.056643214648403</v>
      </c>
    </row>
    <row r="922" spans="2:11" s="125" customFormat="1" ht="15">
      <c r="B922" s="45"/>
      <c r="C922" s="45"/>
      <c r="D922" s="45"/>
      <c r="E922" s="46"/>
      <c r="F922" s="51" t="s">
        <v>582</v>
      </c>
      <c r="G922" s="49"/>
      <c r="H922" s="98"/>
      <c r="I922" s="52"/>
      <c r="J922" s="99"/>
      <c r="K922" s="50"/>
    </row>
    <row r="923" spans="2:11" s="125" customFormat="1" ht="47.25" customHeight="1">
      <c r="B923" s="45"/>
      <c r="C923" s="45"/>
      <c r="D923" s="45"/>
      <c r="E923" s="46"/>
      <c r="F923" s="46" t="s">
        <v>577</v>
      </c>
      <c r="G923" s="49" t="s">
        <v>740</v>
      </c>
      <c r="H923" s="98">
        <v>18619458</v>
      </c>
      <c r="I923" s="52">
        <v>6.3169042836800067</v>
      </c>
      <c r="J923" s="99">
        <v>9460015</v>
      </c>
      <c r="K923" s="50">
        <v>57.124049153310473</v>
      </c>
    </row>
    <row r="924" spans="2:11" s="125" customFormat="1" ht="15">
      <c r="B924" s="45"/>
      <c r="C924" s="45"/>
      <c r="D924" s="45"/>
      <c r="E924" s="46"/>
      <c r="F924" s="51" t="s">
        <v>583</v>
      </c>
      <c r="G924" s="49"/>
      <c r="H924" s="98"/>
      <c r="I924" s="52"/>
      <c r="J924" s="99"/>
      <c r="K924" s="50"/>
    </row>
    <row r="925" spans="2:11" s="125" customFormat="1" ht="48" customHeight="1">
      <c r="B925" s="45"/>
      <c r="C925" s="45"/>
      <c r="D925" s="45"/>
      <c r="E925" s="46"/>
      <c r="F925" s="46" t="s">
        <v>710</v>
      </c>
      <c r="G925" s="49" t="s">
        <v>740</v>
      </c>
      <c r="H925" s="98">
        <v>27801084</v>
      </c>
      <c r="I925" s="52">
        <v>5.3058518509565964</v>
      </c>
      <c r="J925" s="99">
        <v>12058064</v>
      </c>
      <c r="K925" s="50">
        <v>48.678491565292916</v>
      </c>
    </row>
    <row r="926" spans="2:11" s="125" customFormat="1" ht="15">
      <c r="B926" s="45"/>
      <c r="C926" s="45"/>
      <c r="D926" s="45"/>
      <c r="E926" s="46"/>
      <c r="F926" s="92" t="s">
        <v>584</v>
      </c>
      <c r="G926" s="49"/>
      <c r="H926" s="98"/>
      <c r="I926" s="52"/>
      <c r="J926" s="99"/>
      <c r="K926" s="50"/>
    </row>
    <row r="927" spans="2:11" s="125" customFormat="1" ht="48" customHeight="1">
      <c r="B927" s="45"/>
      <c r="C927" s="45"/>
      <c r="D927" s="45"/>
      <c r="E927" s="46"/>
      <c r="F927" s="46" t="s">
        <v>711</v>
      </c>
      <c r="G927" s="49" t="s">
        <v>740</v>
      </c>
      <c r="H927" s="98">
        <v>22010464</v>
      </c>
      <c r="I927" s="52">
        <v>19.777608641053636</v>
      </c>
      <c r="J927" s="99">
        <v>6947642</v>
      </c>
      <c r="K927" s="50">
        <v>51.342786003966111</v>
      </c>
    </row>
    <row r="928" spans="2:11" s="125" customFormat="1" ht="15">
      <c r="B928" s="45"/>
      <c r="C928" s="45"/>
      <c r="D928" s="45"/>
      <c r="E928" s="46"/>
      <c r="F928" s="51" t="s">
        <v>585</v>
      </c>
      <c r="G928" s="49"/>
      <c r="H928" s="98"/>
      <c r="I928" s="52"/>
      <c r="J928" s="99"/>
      <c r="K928" s="50"/>
    </row>
    <row r="929" spans="2:12" s="125" customFormat="1" ht="47.25" customHeight="1">
      <c r="B929" s="45"/>
      <c r="C929" s="45"/>
      <c r="D929" s="45"/>
      <c r="E929" s="46"/>
      <c r="F929" s="46" t="s">
        <v>712</v>
      </c>
      <c r="G929" s="49" t="s">
        <v>740</v>
      </c>
      <c r="H929" s="98">
        <v>27401938</v>
      </c>
      <c r="I929" s="52">
        <v>26.473612924750068</v>
      </c>
      <c r="J929" s="99">
        <v>14235943</v>
      </c>
      <c r="K929" s="50">
        <v>78.42593469118863</v>
      </c>
    </row>
    <row r="930" spans="2:12" s="125" customFormat="1" ht="15">
      <c r="B930" s="45"/>
      <c r="C930" s="45"/>
      <c r="D930" s="45"/>
      <c r="E930" s="46"/>
      <c r="F930" s="51" t="s">
        <v>579</v>
      </c>
      <c r="G930" s="49"/>
      <c r="H930" s="98"/>
      <c r="I930" s="52"/>
      <c r="J930" s="99"/>
      <c r="K930" s="50"/>
    </row>
    <row r="931" spans="2:12" s="125" customFormat="1" ht="48.75" customHeight="1">
      <c r="B931" s="45"/>
      <c r="C931" s="45"/>
      <c r="D931" s="45"/>
      <c r="E931" s="46"/>
      <c r="F931" s="46" t="s">
        <v>713</v>
      </c>
      <c r="G931" s="49" t="s">
        <v>740</v>
      </c>
      <c r="H931" s="98">
        <v>31760700</v>
      </c>
      <c r="I931" s="52">
        <v>11.424317285198377</v>
      </c>
      <c r="J931" s="99">
        <v>13638768</v>
      </c>
      <c r="K931" s="50">
        <v>54.366595005777583</v>
      </c>
    </row>
    <row r="932" spans="2:12" s="125" customFormat="1" ht="30">
      <c r="B932" s="45" t="s">
        <v>339</v>
      </c>
      <c r="C932" s="45" t="s">
        <v>340</v>
      </c>
      <c r="D932" s="45" t="s">
        <v>523</v>
      </c>
      <c r="E932" s="46" t="s">
        <v>341</v>
      </c>
      <c r="F932" s="48"/>
      <c r="G932" s="53"/>
      <c r="H932" s="49"/>
      <c r="I932" s="49"/>
      <c r="J932" s="99">
        <f>J934+J935+J941+J942+J943+J944+J945+J946+J947+J948+J940+J937+J938</f>
        <v>37049787</v>
      </c>
      <c r="K932" s="50"/>
      <c r="L932" s="99"/>
    </row>
    <row r="933" spans="2:12" s="125" customFormat="1" ht="15">
      <c r="B933" s="45"/>
      <c r="C933" s="45"/>
      <c r="D933" s="45"/>
      <c r="E933" s="46"/>
      <c r="F933" s="51" t="s">
        <v>580</v>
      </c>
      <c r="G933" s="53"/>
      <c r="H933" s="96"/>
      <c r="I933" s="52"/>
      <c r="J933" s="99"/>
      <c r="K933" s="50"/>
    </row>
    <row r="934" spans="2:12" s="125" customFormat="1" ht="75">
      <c r="B934" s="45"/>
      <c r="C934" s="45"/>
      <c r="D934" s="45"/>
      <c r="E934" s="46"/>
      <c r="F934" s="46" t="s">
        <v>342</v>
      </c>
      <c r="G934" s="53" t="s">
        <v>742</v>
      </c>
      <c r="H934" s="96">
        <v>10000</v>
      </c>
      <c r="I934" s="52">
        <v>0</v>
      </c>
      <c r="J934" s="99">
        <v>10000</v>
      </c>
      <c r="K934" s="50">
        <v>100</v>
      </c>
    </row>
    <row r="935" spans="2:12" s="125" customFormat="1" ht="45">
      <c r="B935" s="45"/>
      <c r="C935" s="45"/>
      <c r="D935" s="45"/>
      <c r="E935" s="46"/>
      <c r="F935" s="46" t="s">
        <v>393</v>
      </c>
      <c r="G935" s="53" t="s">
        <v>742</v>
      </c>
      <c r="H935" s="96">
        <v>3320411</v>
      </c>
      <c r="I935" s="52">
        <v>0</v>
      </c>
      <c r="J935" s="99">
        <v>3320411</v>
      </c>
      <c r="K935" s="50">
        <v>100</v>
      </c>
    </row>
    <row r="936" spans="2:12" s="125" customFormat="1" ht="15">
      <c r="B936" s="45"/>
      <c r="C936" s="45"/>
      <c r="D936" s="45"/>
      <c r="E936" s="46"/>
      <c r="F936" s="147" t="s">
        <v>581</v>
      </c>
      <c r="G936" s="84"/>
      <c r="H936" s="180"/>
      <c r="I936" s="86"/>
      <c r="J936" s="99"/>
      <c r="K936" s="50"/>
    </row>
    <row r="937" spans="2:12" s="125" customFormat="1" ht="45">
      <c r="B937" s="45"/>
      <c r="C937" s="45"/>
      <c r="D937" s="45"/>
      <c r="E937" s="46"/>
      <c r="F937" s="88" t="s">
        <v>92</v>
      </c>
      <c r="G937" s="84" t="s">
        <v>730</v>
      </c>
      <c r="H937" s="180">
        <v>10000</v>
      </c>
      <c r="I937" s="181">
        <v>0</v>
      </c>
      <c r="J937" s="99">
        <v>10000</v>
      </c>
      <c r="K937" s="50">
        <v>100</v>
      </c>
    </row>
    <row r="938" spans="2:12" s="125" customFormat="1" ht="30">
      <c r="B938" s="45"/>
      <c r="C938" s="45"/>
      <c r="D938" s="45"/>
      <c r="E938" s="46"/>
      <c r="F938" s="88" t="s">
        <v>93</v>
      </c>
      <c r="G938" s="84" t="s">
        <v>730</v>
      </c>
      <c r="H938" s="180">
        <v>10000</v>
      </c>
      <c r="I938" s="181">
        <v>0</v>
      </c>
      <c r="J938" s="99">
        <v>10000</v>
      </c>
      <c r="K938" s="50">
        <v>100</v>
      </c>
    </row>
    <row r="939" spans="2:12" s="125" customFormat="1" ht="15">
      <c r="B939" s="45"/>
      <c r="C939" s="45"/>
      <c r="D939" s="45"/>
      <c r="E939" s="46"/>
      <c r="F939" s="51" t="s">
        <v>578</v>
      </c>
      <c r="G939" s="53"/>
      <c r="H939" s="96"/>
      <c r="I939" s="52"/>
      <c r="J939" s="99"/>
      <c r="K939" s="50"/>
    </row>
    <row r="940" spans="2:12" s="125" customFormat="1" ht="75">
      <c r="B940" s="45"/>
      <c r="C940" s="45"/>
      <c r="D940" s="45"/>
      <c r="E940" s="46"/>
      <c r="F940" s="46" t="s">
        <v>205</v>
      </c>
      <c r="G940" s="53" t="s">
        <v>730</v>
      </c>
      <c r="H940" s="96">
        <v>100000</v>
      </c>
      <c r="I940" s="52">
        <v>0</v>
      </c>
      <c r="J940" s="99">
        <v>100000</v>
      </c>
      <c r="K940" s="50">
        <v>100</v>
      </c>
    </row>
    <row r="941" spans="2:12" s="125" customFormat="1" ht="75">
      <c r="B941" s="45"/>
      <c r="C941" s="45"/>
      <c r="D941" s="45"/>
      <c r="E941" s="46"/>
      <c r="F941" s="46" t="s">
        <v>197</v>
      </c>
      <c r="G941" s="53" t="s">
        <v>730</v>
      </c>
      <c r="H941" s="96">
        <v>300000000</v>
      </c>
      <c r="I941" s="52">
        <v>0</v>
      </c>
      <c r="J941" s="99">
        <v>10000</v>
      </c>
      <c r="K941" s="50">
        <v>3.0033333333333334</v>
      </c>
    </row>
    <row r="942" spans="2:12" s="125" customFormat="1" ht="45">
      <c r="B942" s="45"/>
      <c r="C942" s="45"/>
      <c r="D942" s="45"/>
      <c r="E942" s="46"/>
      <c r="F942" s="46" t="s">
        <v>343</v>
      </c>
      <c r="G942" s="53" t="s">
        <v>742</v>
      </c>
      <c r="H942" s="96">
        <v>9776419</v>
      </c>
      <c r="I942" s="52">
        <v>0</v>
      </c>
      <c r="J942" s="99">
        <v>8506124</v>
      </c>
      <c r="K942" s="50">
        <v>100</v>
      </c>
    </row>
    <row r="943" spans="2:12" s="125" customFormat="1" ht="50.25" customHeight="1">
      <c r="B943" s="45"/>
      <c r="C943" s="45"/>
      <c r="D943" s="45"/>
      <c r="E943" s="46"/>
      <c r="F943" s="46" t="s">
        <v>406</v>
      </c>
      <c r="G943" s="53" t="s">
        <v>742</v>
      </c>
      <c r="H943" s="96">
        <v>3568770</v>
      </c>
      <c r="I943" s="52">
        <v>0</v>
      </c>
      <c r="J943" s="99">
        <v>3568770</v>
      </c>
      <c r="K943" s="50">
        <v>100</v>
      </c>
    </row>
    <row r="944" spans="2:12" s="125" customFormat="1" ht="50.25" customHeight="1">
      <c r="B944" s="45"/>
      <c r="C944" s="45"/>
      <c r="D944" s="45"/>
      <c r="E944" s="46"/>
      <c r="F944" s="46" t="s">
        <v>129</v>
      </c>
      <c r="G944" s="53" t="s">
        <v>742</v>
      </c>
      <c r="H944" s="96">
        <v>10000</v>
      </c>
      <c r="I944" s="52">
        <v>0</v>
      </c>
      <c r="J944" s="99">
        <v>10000</v>
      </c>
      <c r="K944" s="50">
        <v>100</v>
      </c>
    </row>
    <row r="945" spans="2:11" s="125" customFormat="1" ht="50.25" customHeight="1">
      <c r="B945" s="45"/>
      <c r="C945" s="45"/>
      <c r="D945" s="45"/>
      <c r="E945" s="46"/>
      <c r="F945" s="46" t="s">
        <v>130</v>
      </c>
      <c r="G945" s="53" t="s">
        <v>742</v>
      </c>
      <c r="H945" s="96">
        <v>10000</v>
      </c>
      <c r="I945" s="52">
        <v>0</v>
      </c>
      <c r="J945" s="99">
        <v>10000</v>
      </c>
      <c r="K945" s="50">
        <v>100</v>
      </c>
    </row>
    <row r="946" spans="2:11" s="125" customFormat="1" ht="50.25" customHeight="1">
      <c r="B946" s="45"/>
      <c r="C946" s="45"/>
      <c r="D946" s="45"/>
      <c r="E946" s="46"/>
      <c r="F946" s="46" t="s">
        <v>131</v>
      </c>
      <c r="G946" s="53" t="s">
        <v>742</v>
      </c>
      <c r="H946" s="96">
        <v>10000</v>
      </c>
      <c r="I946" s="52">
        <v>0</v>
      </c>
      <c r="J946" s="99">
        <v>10000</v>
      </c>
      <c r="K946" s="50">
        <v>100</v>
      </c>
    </row>
    <row r="947" spans="2:11" s="125" customFormat="1" ht="60">
      <c r="B947" s="45"/>
      <c r="C947" s="45"/>
      <c r="D947" s="45"/>
      <c r="E947" s="46"/>
      <c r="F947" s="46" t="s">
        <v>132</v>
      </c>
      <c r="G947" s="53" t="s">
        <v>730</v>
      </c>
      <c r="H947" s="96">
        <v>6440994</v>
      </c>
      <c r="I947" s="52">
        <v>0</v>
      </c>
      <c r="J947" s="99">
        <v>100000</v>
      </c>
      <c r="K947" s="50">
        <v>1.5525553975054163</v>
      </c>
    </row>
    <row r="948" spans="2:11" s="125" customFormat="1" ht="39.75" customHeight="1">
      <c r="B948" s="45"/>
      <c r="C948" s="45"/>
      <c r="D948" s="45"/>
      <c r="E948" s="46"/>
      <c r="F948" s="46" t="s">
        <v>394</v>
      </c>
      <c r="G948" s="53">
        <v>2021</v>
      </c>
      <c r="H948" s="96">
        <v>23915561</v>
      </c>
      <c r="I948" s="52">
        <v>0</v>
      </c>
      <c r="J948" s="99">
        <v>21384482</v>
      </c>
      <c r="K948" s="50">
        <v>100</v>
      </c>
    </row>
    <row r="949" spans="2:11" s="125" customFormat="1" ht="39.75" customHeight="1">
      <c r="B949" s="45" t="s">
        <v>455</v>
      </c>
      <c r="C949" s="45" t="s">
        <v>456</v>
      </c>
      <c r="D949" s="45" t="s">
        <v>523</v>
      </c>
      <c r="E949" s="46" t="s">
        <v>457</v>
      </c>
      <c r="F949" s="48"/>
      <c r="G949" s="53"/>
      <c r="H949" s="49"/>
      <c r="I949" s="49"/>
      <c r="J949" s="99">
        <f>J954+J979+J988+J994+J951+J955+J956+J957+J958+J959+J960+J961+J962+J963+J964+J965+J966+J967+J968+J976+J985+J992+J998+J952+J969+J972+J973+J974+J981+J983+J990+J996+J970+J986+J977</f>
        <v>1192700000</v>
      </c>
      <c r="K949" s="50"/>
    </row>
    <row r="950" spans="2:11" s="125" customFormat="1" ht="15">
      <c r="B950" s="45"/>
      <c r="C950" s="45"/>
      <c r="D950" s="45"/>
      <c r="E950" s="46"/>
      <c r="F950" s="51" t="s">
        <v>580</v>
      </c>
      <c r="G950" s="53"/>
      <c r="H950" s="49"/>
      <c r="I950" s="49"/>
      <c r="J950" s="99"/>
      <c r="K950" s="50"/>
    </row>
    <row r="951" spans="2:11" s="125" customFormat="1" ht="48" customHeight="1">
      <c r="B951" s="45"/>
      <c r="C951" s="45"/>
      <c r="D951" s="45"/>
      <c r="E951" s="46"/>
      <c r="F951" s="48" t="s">
        <v>153</v>
      </c>
      <c r="G951" s="53" t="s">
        <v>391</v>
      </c>
      <c r="H951" s="49">
        <v>238537626</v>
      </c>
      <c r="I951" s="52">
        <v>36.46522876017891</v>
      </c>
      <c r="J951" s="99">
        <v>93000000</v>
      </c>
      <c r="K951" s="50">
        <v>94.626079660908502</v>
      </c>
    </row>
    <row r="952" spans="2:11" s="125" customFormat="1" ht="48" customHeight="1">
      <c r="B952" s="45"/>
      <c r="C952" s="45"/>
      <c r="D952" s="45"/>
      <c r="E952" s="46"/>
      <c r="F952" s="48" t="s">
        <v>62</v>
      </c>
      <c r="G952" s="53" t="s">
        <v>730</v>
      </c>
      <c r="H952" s="49">
        <v>51110220</v>
      </c>
      <c r="I952" s="52">
        <v>0</v>
      </c>
      <c r="J952" s="99">
        <v>12000000</v>
      </c>
      <c r="K952" s="50">
        <v>40.109394950755444</v>
      </c>
    </row>
    <row r="953" spans="2:11" s="125" customFormat="1" ht="15">
      <c r="B953" s="45"/>
      <c r="C953" s="45"/>
      <c r="D953" s="45"/>
      <c r="E953" s="46"/>
      <c r="F953" s="51" t="s">
        <v>578</v>
      </c>
      <c r="G953" s="53"/>
      <c r="H953" s="49"/>
      <c r="I953" s="49"/>
      <c r="J953" s="99"/>
      <c r="K953" s="50"/>
    </row>
    <row r="954" spans="2:11" s="125" customFormat="1" ht="60">
      <c r="B954" s="45"/>
      <c r="C954" s="45"/>
      <c r="D954" s="45"/>
      <c r="E954" s="46"/>
      <c r="F954" s="48" t="s">
        <v>128</v>
      </c>
      <c r="G954" s="53" t="s">
        <v>740</v>
      </c>
      <c r="H954" s="49">
        <v>865244059</v>
      </c>
      <c r="I954" s="52">
        <v>0.7458613477749404</v>
      </c>
      <c r="J954" s="99">
        <v>350000000</v>
      </c>
      <c r="K954" s="50">
        <v>79.451537268515366</v>
      </c>
    </row>
    <row r="955" spans="2:11" s="125" customFormat="1" ht="60">
      <c r="B955" s="45"/>
      <c r="C955" s="45"/>
      <c r="D955" s="45"/>
      <c r="E955" s="46"/>
      <c r="F955" s="48" t="s">
        <v>154</v>
      </c>
      <c r="G955" s="84" t="s">
        <v>155</v>
      </c>
      <c r="H955" s="85">
        <v>100000000</v>
      </c>
      <c r="I955" s="85"/>
      <c r="J955" s="89">
        <v>15000000</v>
      </c>
      <c r="K955" s="90">
        <v>15.2</v>
      </c>
    </row>
    <row r="956" spans="2:11" s="125" customFormat="1" ht="45">
      <c r="B956" s="45"/>
      <c r="C956" s="45"/>
      <c r="D956" s="45"/>
      <c r="E956" s="46"/>
      <c r="F956" s="48" t="s">
        <v>156</v>
      </c>
      <c r="G956" s="84" t="s">
        <v>730</v>
      </c>
      <c r="H956" s="85">
        <v>100000000</v>
      </c>
      <c r="I956" s="85"/>
      <c r="J956" s="89">
        <v>15000000</v>
      </c>
      <c r="K956" s="90">
        <v>15.2</v>
      </c>
    </row>
    <row r="957" spans="2:11" s="125" customFormat="1" ht="30">
      <c r="B957" s="45"/>
      <c r="C957" s="45"/>
      <c r="D957" s="45"/>
      <c r="E957" s="46"/>
      <c r="F957" s="48" t="s">
        <v>157</v>
      </c>
      <c r="G957" s="84" t="s">
        <v>155</v>
      </c>
      <c r="H957" s="85">
        <v>147700834</v>
      </c>
      <c r="I957" s="90">
        <v>0</v>
      </c>
      <c r="J957" s="89">
        <v>50000000</v>
      </c>
      <c r="K957" s="90">
        <v>35.54482298996362</v>
      </c>
    </row>
    <row r="958" spans="2:11" s="125" customFormat="1" ht="45">
      <c r="B958" s="45"/>
      <c r="C958" s="45"/>
      <c r="D958" s="45"/>
      <c r="E958" s="46"/>
      <c r="F958" s="48" t="s">
        <v>158</v>
      </c>
      <c r="G958" s="84" t="s">
        <v>155</v>
      </c>
      <c r="H958" s="85">
        <v>100000000</v>
      </c>
      <c r="I958" s="85"/>
      <c r="J958" s="89">
        <v>15000000</v>
      </c>
      <c r="K958" s="90">
        <v>15.1</v>
      </c>
    </row>
    <row r="959" spans="2:11" s="125" customFormat="1" ht="30">
      <c r="B959" s="45"/>
      <c r="C959" s="45"/>
      <c r="D959" s="45"/>
      <c r="E959" s="46"/>
      <c r="F959" s="48" t="s">
        <v>159</v>
      </c>
      <c r="G959" s="84" t="s">
        <v>155</v>
      </c>
      <c r="H959" s="85">
        <v>177029870</v>
      </c>
      <c r="I959" s="90">
        <v>0</v>
      </c>
      <c r="J959" s="89">
        <v>30000000</v>
      </c>
      <c r="K959" s="90">
        <v>17.059268020701818</v>
      </c>
    </row>
    <row r="960" spans="2:11" s="125" customFormat="1" ht="45">
      <c r="B960" s="45"/>
      <c r="C960" s="45"/>
      <c r="D960" s="45"/>
      <c r="E960" s="46"/>
      <c r="F960" s="48" t="s">
        <v>160</v>
      </c>
      <c r="G960" s="84" t="s">
        <v>155</v>
      </c>
      <c r="H960" s="85">
        <v>152171912</v>
      </c>
      <c r="I960" s="90">
        <v>0</v>
      </c>
      <c r="J960" s="89">
        <v>30000000</v>
      </c>
      <c r="K960" s="90">
        <v>19.845975254618605</v>
      </c>
    </row>
    <row r="961" spans="2:11" s="125" customFormat="1" ht="45">
      <c r="B961" s="45"/>
      <c r="C961" s="45"/>
      <c r="D961" s="45"/>
      <c r="E961" s="46"/>
      <c r="F961" s="48" t="s">
        <v>161</v>
      </c>
      <c r="G961" s="84" t="s">
        <v>730</v>
      </c>
      <c r="H961" s="85">
        <v>60413582</v>
      </c>
      <c r="I961" s="90">
        <v>0</v>
      </c>
      <c r="J961" s="89">
        <v>25000000</v>
      </c>
      <c r="K961" s="90">
        <v>41.381423137598425</v>
      </c>
    </row>
    <row r="962" spans="2:11" s="125" customFormat="1" ht="45">
      <c r="B962" s="45"/>
      <c r="C962" s="45"/>
      <c r="D962" s="45"/>
      <c r="E962" s="46"/>
      <c r="F962" s="48" t="s">
        <v>162</v>
      </c>
      <c r="G962" s="84" t="s">
        <v>155</v>
      </c>
      <c r="H962" s="85">
        <v>100000000</v>
      </c>
      <c r="I962" s="85"/>
      <c r="J962" s="89">
        <v>15000000</v>
      </c>
      <c r="K962" s="90">
        <v>15.2</v>
      </c>
    </row>
    <row r="963" spans="2:11" s="125" customFormat="1" ht="45">
      <c r="B963" s="45"/>
      <c r="C963" s="45"/>
      <c r="D963" s="45"/>
      <c r="E963" s="46"/>
      <c r="F963" s="48" t="s">
        <v>163</v>
      </c>
      <c r="G963" s="84" t="s">
        <v>730</v>
      </c>
      <c r="H963" s="85">
        <v>70829951</v>
      </c>
      <c r="I963" s="90">
        <v>0</v>
      </c>
      <c r="J963" s="89">
        <v>22000000</v>
      </c>
      <c r="K963" s="90">
        <v>31.060306677326377</v>
      </c>
    </row>
    <row r="964" spans="2:11" s="125" customFormat="1" ht="60">
      <c r="B964" s="45"/>
      <c r="C964" s="45"/>
      <c r="D964" s="45"/>
      <c r="E964" s="46"/>
      <c r="F964" s="48" t="s">
        <v>164</v>
      </c>
      <c r="G964" s="84" t="s">
        <v>730</v>
      </c>
      <c r="H964" s="85">
        <v>50015976</v>
      </c>
      <c r="I964" s="90">
        <v>0</v>
      </c>
      <c r="J964" s="89">
        <v>17000000</v>
      </c>
      <c r="K964" s="90">
        <v>33.989139790054281</v>
      </c>
    </row>
    <row r="965" spans="2:11" s="125" customFormat="1" ht="60">
      <c r="B965" s="45"/>
      <c r="C965" s="45"/>
      <c r="D965" s="45"/>
      <c r="E965" s="46"/>
      <c r="F965" s="48" t="s">
        <v>113</v>
      </c>
      <c r="G965" s="84" t="s">
        <v>730</v>
      </c>
      <c r="H965" s="85">
        <v>35000000</v>
      </c>
      <c r="I965" s="90">
        <v>0</v>
      </c>
      <c r="J965" s="89">
        <v>12000000</v>
      </c>
      <c r="K965" s="90">
        <v>34.285714285714285</v>
      </c>
    </row>
    <row r="966" spans="2:11" s="125" customFormat="1" ht="45">
      <c r="B966" s="45"/>
      <c r="C966" s="45"/>
      <c r="D966" s="45"/>
      <c r="E966" s="46"/>
      <c r="F966" s="48" t="s">
        <v>165</v>
      </c>
      <c r="G966" s="84" t="s">
        <v>730</v>
      </c>
      <c r="H966" s="85">
        <v>35000000</v>
      </c>
      <c r="I966" s="85"/>
      <c r="J966" s="89">
        <v>12000000</v>
      </c>
      <c r="K966" s="90">
        <v>34.571428571428569</v>
      </c>
    </row>
    <row r="967" spans="2:11" s="125" customFormat="1" ht="45">
      <c r="B967" s="45"/>
      <c r="C967" s="45"/>
      <c r="D967" s="45"/>
      <c r="E967" s="46"/>
      <c r="F967" s="48" t="s">
        <v>166</v>
      </c>
      <c r="G967" s="84" t="s">
        <v>730</v>
      </c>
      <c r="H967" s="85">
        <v>35000000</v>
      </c>
      <c r="I967" s="85"/>
      <c r="J967" s="89">
        <v>12000000</v>
      </c>
      <c r="K967" s="90">
        <v>34.857142857142861</v>
      </c>
    </row>
    <row r="968" spans="2:11" s="125" customFormat="1" ht="45">
      <c r="B968" s="45"/>
      <c r="C968" s="45"/>
      <c r="D968" s="45"/>
      <c r="E968" s="46"/>
      <c r="F968" s="48" t="s">
        <v>114</v>
      </c>
      <c r="G968" s="84" t="s">
        <v>155</v>
      </c>
      <c r="H968" s="85">
        <v>100000000</v>
      </c>
      <c r="I968" s="90">
        <v>0</v>
      </c>
      <c r="J968" s="89">
        <v>15000000</v>
      </c>
      <c r="K968" s="90">
        <v>15</v>
      </c>
    </row>
    <row r="969" spans="2:11" s="125" customFormat="1" ht="45">
      <c r="B969" s="45"/>
      <c r="C969" s="45"/>
      <c r="D969" s="45"/>
      <c r="E969" s="46"/>
      <c r="F969" s="48" t="s">
        <v>63</v>
      </c>
      <c r="G969" s="84" t="s">
        <v>658</v>
      </c>
      <c r="H969" s="85">
        <v>270871844</v>
      </c>
      <c r="I969" s="52">
        <v>38.225294468036331</v>
      </c>
      <c r="J969" s="89">
        <v>50000000</v>
      </c>
      <c r="K969" s="90">
        <v>100</v>
      </c>
    </row>
    <row r="970" spans="2:11" s="125" customFormat="1" ht="45">
      <c r="B970" s="45"/>
      <c r="C970" s="45"/>
      <c r="D970" s="45"/>
      <c r="E970" s="46"/>
      <c r="F970" s="48" t="s">
        <v>115</v>
      </c>
      <c r="G970" s="84" t="s">
        <v>658</v>
      </c>
      <c r="H970" s="85">
        <v>270871844</v>
      </c>
      <c r="I970" s="52">
        <v>38.225294468036331</v>
      </c>
      <c r="J970" s="89">
        <v>45000000</v>
      </c>
      <c r="K970" s="90">
        <v>100</v>
      </c>
    </row>
    <row r="971" spans="2:11" s="125" customFormat="1" ht="15">
      <c r="B971" s="45"/>
      <c r="C971" s="45"/>
      <c r="D971" s="45"/>
      <c r="E971" s="46"/>
      <c r="F971" s="51" t="s">
        <v>64</v>
      </c>
      <c r="G971" s="84"/>
      <c r="H971" s="85"/>
      <c r="I971" s="52"/>
      <c r="J971" s="89"/>
      <c r="K971" s="90"/>
    </row>
    <row r="972" spans="2:11" s="125" customFormat="1" ht="15">
      <c r="B972" s="45"/>
      <c r="C972" s="45"/>
      <c r="D972" s="45"/>
      <c r="E972" s="46"/>
      <c r="F972" s="48" t="s">
        <v>65</v>
      </c>
      <c r="G972" s="84" t="s">
        <v>441</v>
      </c>
      <c r="H972" s="85">
        <v>18863091</v>
      </c>
      <c r="I972" s="52">
        <v>9.9464027396146264</v>
      </c>
      <c r="J972" s="89">
        <v>10000000</v>
      </c>
      <c r="K972" s="90">
        <v>64.020255216920702</v>
      </c>
    </row>
    <row r="973" spans="2:11" s="125" customFormat="1" ht="15">
      <c r="B973" s="45"/>
      <c r="C973" s="45"/>
      <c r="D973" s="45"/>
      <c r="E973" s="46"/>
      <c r="F973" s="48" t="s">
        <v>66</v>
      </c>
      <c r="G973" s="84" t="s">
        <v>441</v>
      </c>
      <c r="H973" s="85">
        <v>60373134</v>
      </c>
      <c r="I973" s="52">
        <v>24.357109223450294</v>
      </c>
      <c r="J973" s="89">
        <v>10000000</v>
      </c>
      <c r="K973" s="90">
        <v>41.252041330171799</v>
      </c>
    </row>
    <row r="974" spans="2:11" s="125" customFormat="1" ht="15">
      <c r="B974" s="45"/>
      <c r="C974" s="45"/>
      <c r="D974" s="45"/>
      <c r="E974" s="46"/>
      <c r="F974" s="48" t="s">
        <v>67</v>
      </c>
      <c r="G974" s="84" t="s">
        <v>391</v>
      </c>
      <c r="H974" s="85">
        <v>41787447</v>
      </c>
      <c r="I974" s="52">
        <v>1.5102765191661505</v>
      </c>
      <c r="J974" s="89">
        <v>9000000</v>
      </c>
      <c r="K974" s="90">
        <v>25.871659496211862</v>
      </c>
    </row>
    <row r="975" spans="2:11" s="125" customFormat="1" ht="15">
      <c r="B975" s="45"/>
      <c r="C975" s="45"/>
      <c r="D975" s="45"/>
      <c r="E975" s="46"/>
      <c r="F975" s="51" t="s">
        <v>686</v>
      </c>
      <c r="G975" s="84"/>
      <c r="H975" s="85"/>
      <c r="I975" s="85"/>
      <c r="J975" s="89"/>
      <c r="K975" s="90"/>
    </row>
    <row r="976" spans="2:11" s="125" customFormat="1" ht="30">
      <c r="B976" s="45"/>
      <c r="C976" s="45"/>
      <c r="D976" s="45"/>
      <c r="E976" s="46"/>
      <c r="F976" s="48" t="s">
        <v>167</v>
      </c>
      <c r="G976" s="84" t="s">
        <v>572</v>
      </c>
      <c r="H976" s="85">
        <v>57271324</v>
      </c>
      <c r="I976" s="52">
        <v>13.076280548359595</v>
      </c>
      <c r="J976" s="89">
        <v>7000000</v>
      </c>
      <c r="K976" s="90">
        <v>43.998898995245852</v>
      </c>
    </row>
    <row r="977" spans="2:11" s="125" customFormat="1" ht="30">
      <c r="B977" s="45"/>
      <c r="C977" s="45"/>
      <c r="D977" s="45"/>
      <c r="E977" s="46"/>
      <c r="F977" s="48" t="s">
        <v>116</v>
      </c>
      <c r="G977" s="84" t="s">
        <v>572</v>
      </c>
      <c r="H977" s="85">
        <v>133702600</v>
      </c>
      <c r="I977" s="52">
        <v>20.121648344908774</v>
      </c>
      <c r="J977" s="89">
        <v>40000000</v>
      </c>
      <c r="K977" s="90">
        <v>100</v>
      </c>
    </row>
    <row r="978" spans="2:11" s="125" customFormat="1" ht="15">
      <c r="B978" s="45"/>
      <c r="C978" s="45"/>
      <c r="D978" s="45"/>
      <c r="E978" s="46"/>
      <c r="F978" s="51" t="s">
        <v>584</v>
      </c>
      <c r="G978" s="96"/>
      <c r="H978" s="96"/>
      <c r="I978" s="52"/>
      <c r="J978" s="99"/>
      <c r="K978" s="50"/>
    </row>
    <row r="979" spans="2:11" s="125" customFormat="1" ht="30">
      <c r="B979" s="45"/>
      <c r="C979" s="45"/>
      <c r="D979" s="45"/>
      <c r="E979" s="46"/>
      <c r="F979" s="46" t="s">
        <v>458</v>
      </c>
      <c r="G979" s="96" t="s">
        <v>391</v>
      </c>
      <c r="H979" s="96">
        <v>219954849</v>
      </c>
      <c r="I979" s="52">
        <v>33.181292679753568</v>
      </c>
      <c r="J979" s="99">
        <v>100000000</v>
      </c>
      <c r="K979" s="50">
        <v>78.645168768250244</v>
      </c>
    </row>
    <row r="980" spans="2:11" s="161" customFormat="1" ht="14.25">
      <c r="B980" s="44"/>
      <c r="C980" s="44"/>
      <c r="D980" s="44"/>
      <c r="E980" s="92"/>
      <c r="F980" s="92" t="s">
        <v>783</v>
      </c>
      <c r="G980" s="168"/>
      <c r="H980" s="168"/>
      <c r="I980" s="71"/>
      <c r="J980" s="162"/>
      <c r="K980" s="78"/>
    </row>
    <row r="981" spans="2:11" s="125" customFormat="1" ht="44.25" customHeight="1">
      <c r="B981" s="45"/>
      <c r="C981" s="45"/>
      <c r="D981" s="45"/>
      <c r="E981" s="46"/>
      <c r="F981" s="46" t="s">
        <v>68</v>
      </c>
      <c r="G981" s="96" t="s">
        <v>658</v>
      </c>
      <c r="H981" s="96">
        <v>103353250</v>
      </c>
      <c r="I981" s="52">
        <v>53.940325050252412</v>
      </c>
      <c r="J981" s="99">
        <v>5000000</v>
      </c>
      <c r="K981" s="50">
        <v>82.966988459482408</v>
      </c>
    </row>
    <row r="982" spans="2:11" s="161" customFormat="1" ht="14.25">
      <c r="B982" s="44"/>
      <c r="C982" s="44"/>
      <c r="D982" s="44"/>
      <c r="E982" s="92"/>
      <c r="F982" s="92" t="s">
        <v>316</v>
      </c>
      <c r="G982" s="168"/>
      <c r="H982" s="168"/>
      <c r="I982" s="71"/>
      <c r="J982" s="162"/>
      <c r="K982" s="78"/>
    </row>
    <row r="983" spans="2:11" s="125" customFormat="1" ht="30">
      <c r="B983" s="45"/>
      <c r="C983" s="45"/>
      <c r="D983" s="45"/>
      <c r="E983" s="46"/>
      <c r="F983" s="46" t="s">
        <v>69</v>
      </c>
      <c r="G983" s="96" t="s">
        <v>658</v>
      </c>
      <c r="H983" s="96">
        <v>30981452</v>
      </c>
      <c r="I983" s="52">
        <v>34.952896978488937</v>
      </c>
      <c r="J983" s="99">
        <v>6000000</v>
      </c>
      <c r="K983" s="50">
        <v>85.951152321718169</v>
      </c>
    </row>
    <row r="984" spans="2:11" s="125" customFormat="1" ht="15">
      <c r="B984" s="45"/>
      <c r="C984" s="45"/>
      <c r="D984" s="45"/>
      <c r="E984" s="46"/>
      <c r="F984" s="51" t="s">
        <v>430</v>
      </c>
      <c r="G984" s="182"/>
      <c r="H984" s="182"/>
      <c r="I984" s="57"/>
      <c r="J984" s="183"/>
      <c r="K984" s="177"/>
    </row>
    <row r="985" spans="2:11" s="125" customFormat="1" ht="49.5" customHeight="1">
      <c r="B985" s="45"/>
      <c r="C985" s="45"/>
      <c r="D985" s="45"/>
      <c r="E985" s="46"/>
      <c r="F985" s="46" t="s">
        <v>144</v>
      </c>
      <c r="G985" s="53" t="s">
        <v>742</v>
      </c>
      <c r="H985" s="49">
        <v>11182859</v>
      </c>
      <c r="I985" s="52">
        <v>0</v>
      </c>
      <c r="J985" s="183">
        <v>10000000</v>
      </c>
      <c r="K985" s="50">
        <v>89.422570739736599</v>
      </c>
    </row>
    <row r="986" spans="2:11" s="125" customFormat="1" ht="49.5" customHeight="1">
      <c r="B986" s="45"/>
      <c r="C986" s="45"/>
      <c r="D986" s="45"/>
      <c r="E986" s="46"/>
      <c r="F986" s="46" t="s">
        <v>117</v>
      </c>
      <c r="G986" s="53" t="s">
        <v>572</v>
      </c>
      <c r="H986" s="49">
        <v>116124052</v>
      </c>
      <c r="I986" s="52">
        <v>35.778416516158082</v>
      </c>
      <c r="J986" s="183">
        <v>22000000</v>
      </c>
      <c r="K986" s="50">
        <v>100</v>
      </c>
    </row>
    <row r="987" spans="2:11" s="125" customFormat="1" ht="15">
      <c r="B987" s="45"/>
      <c r="C987" s="45"/>
      <c r="D987" s="45"/>
      <c r="E987" s="46"/>
      <c r="F987" s="51" t="s">
        <v>676</v>
      </c>
      <c r="G987" s="96"/>
      <c r="H987" s="96"/>
      <c r="I987" s="52"/>
      <c r="J987" s="99"/>
      <c r="K987" s="50"/>
    </row>
    <row r="988" spans="2:11" s="125" customFormat="1" ht="30">
      <c r="B988" s="45"/>
      <c r="C988" s="45"/>
      <c r="D988" s="45"/>
      <c r="E988" s="46"/>
      <c r="F988" s="46" t="s">
        <v>459</v>
      </c>
      <c r="G988" s="53" t="s">
        <v>572</v>
      </c>
      <c r="H988" s="49">
        <v>58419871</v>
      </c>
      <c r="I988" s="52">
        <v>14.837235775477833</v>
      </c>
      <c r="J988" s="99">
        <v>45000000</v>
      </c>
      <c r="K988" s="50">
        <v>92.721693959235211</v>
      </c>
    </row>
    <row r="989" spans="2:11" s="161" customFormat="1" ht="14.25">
      <c r="B989" s="44"/>
      <c r="C989" s="44"/>
      <c r="D989" s="44"/>
      <c r="E989" s="92"/>
      <c r="F989" s="92" t="s">
        <v>826</v>
      </c>
      <c r="G989" s="82"/>
      <c r="H989" s="81"/>
      <c r="I989" s="71"/>
      <c r="J989" s="162"/>
      <c r="K989" s="78"/>
    </row>
    <row r="990" spans="2:11" s="125" customFormat="1" ht="60">
      <c r="B990" s="45"/>
      <c r="C990" s="45"/>
      <c r="D990" s="45"/>
      <c r="E990" s="46"/>
      <c r="F990" s="46" t="s">
        <v>70</v>
      </c>
      <c r="G990" s="53" t="s">
        <v>441</v>
      </c>
      <c r="H990" s="49">
        <v>61222815</v>
      </c>
      <c r="I990" s="52">
        <v>3.3354591748190603</v>
      </c>
      <c r="J990" s="99">
        <v>8000000</v>
      </c>
      <c r="K990" s="50">
        <v>44.986598541736441</v>
      </c>
    </row>
    <row r="991" spans="2:11" s="125" customFormat="1" ht="15">
      <c r="B991" s="45"/>
      <c r="C991" s="45"/>
      <c r="D991" s="45"/>
      <c r="E991" s="46"/>
      <c r="F991" s="51" t="s">
        <v>330</v>
      </c>
      <c r="G991" s="96"/>
      <c r="H991" s="96"/>
      <c r="I991" s="52"/>
      <c r="J991" s="65"/>
      <c r="K991" s="50"/>
    </row>
    <row r="992" spans="2:11" s="125" customFormat="1" ht="30">
      <c r="B992" s="45"/>
      <c r="C992" s="45"/>
      <c r="D992" s="45"/>
      <c r="E992" s="46"/>
      <c r="F992" s="46" t="s">
        <v>168</v>
      </c>
      <c r="G992" s="96" t="s">
        <v>745</v>
      </c>
      <c r="H992" s="49">
        <v>34258060</v>
      </c>
      <c r="I992" s="52">
        <v>0.33752640984340621</v>
      </c>
      <c r="J992" s="65">
        <v>20000000</v>
      </c>
      <c r="K992" s="50">
        <v>87.908159422921202</v>
      </c>
    </row>
    <row r="993" spans="2:13" s="125" customFormat="1" ht="15">
      <c r="B993" s="45"/>
      <c r="C993" s="45"/>
      <c r="D993" s="45"/>
      <c r="E993" s="46"/>
      <c r="F993" s="51" t="s">
        <v>608</v>
      </c>
      <c r="G993" s="53"/>
      <c r="H993" s="49"/>
      <c r="I993" s="52"/>
      <c r="J993" s="99"/>
      <c r="K993" s="50"/>
    </row>
    <row r="994" spans="2:13" s="125" customFormat="1" ht="45">
      <c r="B994" s="45"/>
      <c r="C994" s="45"/>
      <c r="D994" s="45"/>
      <c r="E994" s="46"/>
      <c r="F994" s="46" t="s">
        <v>460</v>
      </c>
      <c r="G994" s="49" t="s">
        <v>572</v>
      </c>
      <c r="H994" s="49">
        <v>136690020</v>
      </c>
      <c r="I994" s="52">
        <v>24.291069677215646</v>
      </c>
      <c r="J994" s="99">
        <v>35700000</v>
      </c>
      <c r="K994" s="50">
        <v>100</v>
      </c>
    </row>
    <row r="995" spans="2:13" s="125" customFormat="1" ht="15">
      <c r="B995" s="45"/>
      <c r="C995" s="45"/>
      <c r="D995" s="45"/>
      <c r="E995" s="46"/>
      <c r="F995" s="92" t="s">
        <v>842</v>
      </c>
      <c r="G995" s="49"/>
      <c r="H995" s="49"/>
      <c r="I995" s="52"/>
      <c r="J995" s="99"/>
      <c r="K995" s="50"/>
    </row>
    <row r="996" spans="2:13" s="125" customFormat="1" ht="45">
      <c r="B996" s="45"/>
      <c r="C996" s="45"/>
      <c r="D996" s="45"/>
      <c r="E996" s="46"/>
      <c r="F996" s="46" t="s">
        <v>71</v>
      </c>
      <c r="G996" s="49" t="s">
        <v>572</v>
      </c>
      <c r="H996" s="49">
        <v>39062685</v>
      </c>
      <c r="I996" s="52">
        <v>36.091912268703496</v>
      </c>
      <c r="J996" s="99">
        <v>10000000</v>
      </c>
      <c r="K996" s="50">
        <v>85.523286481715218</v>
      </c>
    </row>
    <row r="997" spans="2:13" s="125" customFormat="1" ht="15">
      <c r="B997" s="45"/>
      <c r="C997" s="45"/>
      <c r="D997" s="45"/>
      <c r="E997" s="46"/>
      <c r="F997" s="51" t="s">
        <v>297</v>
      </c>
      <c r="G997" s="53"/>
      <c r="H997" s="49"/>
      <c r="I997" s="52"/>
      <c r="J997" s="99"/>
      <c r="K997" s="50"/>
    </row>
    <row r="998" spans="2:13" s="125" customFormat="1" ht="30">
      <c r="B998" s="45"/>
      <c r="C998" s="45"/>
      <c r="D998" s="45"/>
      <c r="E998" s="46"/>
      <c r="F998" s="48" t="s">
        <v>169</v>
      </c>
      <c r="G998" s="53" t="s">
        <v>745</v>
      </c>
      <c r="H998" s="49">
        <v>74289688</v>
      </c>
      <c r="I998" s="52">
        <v>1.451600160172976</v>
      </c>
      <c r="J998" s="99">
        <v>20000000</v>
      </c>
      <c r="K998" s="50">
        <v>28.642453350995368</v>
      </c>
    </row>
    <row r="999" spans="2:13" s="171" customFormat="1" ht="25.15" customHeight="1">
      <c r="B999" s="44"/>
      <c r="C999" s="44"/>
      <c r="D999" s="44"/>
      <c r="E999" s="92"/>
      <c r="F999" s="92" t="s">
        <v>543</v>
      </c>
      <c r="G999" s="168"/>
      <c r="H999" s="168"/>
      <c r="I999" s="168"/>
      <c r="J999" s="169">
        <f>J142+J525+J102+J124+J8+J59+J136</f>
        <v>3972149108.3199997</v>
      </c>
      <c r="K999" s="170"/>
      <c r="L999" s="169"/>
      <c r="M999" s="169"/>
    </row>
    <row r="1000" spans="2:13" ht="47.25" customHeight="1">
      <c r="H1000" s="190"/>
      <c r="I1000" s="190"/>
      <c r="J1000" s="190"/>
      <c r="K1000" s="10"/>
      <c r="L1000" s="58"/>
      <c r="M1000" s="58"/>
    </row>
    <row r="1001" spans="2:13" ht="42" customHeight="1">
      <c r="B1001" s="185" t="s">
        <v>118</v>
      </c>
      <c r="C1001" s="185"/>
      <c r="D1001" s="185"/>
      <c r="E1001" s="185"/>
      <c r="F1001" s="60"/>
      <c r="G1001" s="59"/>
      <c r="H1001" s="186" t="s">
        <v>119</v>
      </c>
      <c r="I1001" s="186"/>
      <c r="J1001" s="186"/>
      <c r="K1001" s="186"/>
      <c r="L1001" s="58"/>
    </row>
    <row r="1002" spans="2:13" ht="15.75">
      <c r="D1002" s="187"/>
      <c r="E1002" s="187"/>
      <c r="F1002" s="187"/>
      <c r="H1002" s="188"/>
      <c r="I1002" s="188"/>
      <c r="J1002" s="189"/>
      <c r="K1002" s="11"/>
      <c r="L1002" s="58"/>
    </row>
    <row r="1003" spans="2:13" ht="15.75">
      <c r="D1003" s="172"/>
      <c r="E1003" s="172"/>
      <c r="F1003" s="172"/>
      <c r="G1003" s="12"/>
      <c r="H1003" s="13"/>
      <c r="I1003" s="13"/>
      <c r="J1003" s="14"/>
      <c r="K1003" s="15"/>
      <c r="L1003" s="14"/>
      <c r="M1003" s="58"/>
    </row>
    <row r="1004" spans="2:13" ht="12.75">
      <c r="J1004" s="17"/>
      <c r="K1004" s="10"/>
    </row>
    <row r="1005" spans="2:13" ht="15">
      <c r="J1005" s="14"/>
      <c r="K1005" s="10"/>
      <c r="M1005" s="58"/>
    </row>
    <row r="1006" spans="2:13" ht="12.75"/>
    <row r="1007" spans="2:13" ht="12.75"/>
    <row r="1008" spans="2:13" ht="12.75">
      <c r="B1008" s="184"/>
      <c r="C1008" s="184"/>
      <c r="D1008" s="184"/>
      <c r="E1008" s="184"/>
      <c r="F1008" s="184"/>
      <c r="G1008" s="184"/>
      <c r="H1008" s="184"/>
      <c r="I1008" s="184"/>
      <c r="J1008" s="184"/>
      <c r="K1008" s="184"/>
    </row>
    <row r="1009" spans="2:11" ht="12.75">
      <c r="B1009" s="20"/>
      <c r="C1009" s="20"/>
      <c r="D1009" s="20"/>
      <c r="E1009" s="20"/>
      <c r="F1009" s="20"/>
      <c r="G1009" s="21"/>
      <c r="H1009" s="22"/>
      <c r="I1009" s="22"/>
      <c r="J1009" s="23"/>
      <c r="K1009" s="24"/>
    </row>
    <row r="1010" spans="2:11" ht="12.75">
      <c r="B1010" s="20"/>
      <c r="C1010" s="20"/>
      <c r="D1010" s="20"/>
      <c r="E1010" s="20"/>
      <c r="F1010" s="20"/>
      <c r="G1010" s="21"/>
      <c r="H1010" s="22"/>
      <c r="I1010" s="22"/>
      <c r="J1010" s="23"/>
      <c r="K1010" s="24"/>
    </row>
    <row r="1011" spans="2:11" ht="12.75"/>
    <row r="1012" spans="2:11" ht="12.75"/>
    <row r="1013" spans="2:11" ht="12.75"/>
    <row r="1014" spans="2:11" ht="12.75"/>
    <row r="1015" spans="2:11" ht="12.75">
      <c r="B1015" s="6"/>
      <c r="C1015" s="6"/>
      <c r="D1015" s="6"/>
      <c r="E1015" s="6"/>
      <c r="F1015" s="6"/>
      <c r="G1015" s="25"/>
      <c r="H1015" s="26"/>
      <c r="I1015" s="26"/>
      <c r="J1015" s="27"/>
      <c r="K1015" s="28"/>
    </row>
    <row r="1016" spans="2:11" ht="12.75">
      <c r="B1016" s="6"/>
      <c r="C1016" s="6"/>
      <c r="D1016" s="6"/>
      <c r="E1016" s="6"/>
      <c r="F1016" s="6"/>
      <c r="G1016" s="25"/>
      <c r="H1016" s="26"/>
      <c r="I1016" s="26"/>
      <c r="J1016" s="27"/>
      <c r="K1016" s="28"/>
    </row>
    <row r="1017" spans="2:11" ht="12.75">
      <c r="B1017" s="6"/>
      <c r="C1017" s="6"/>
      <c r="D1017" s="6"/>
      <c r="E1017" s="6"/>
      <c r="F1017" s="6"/>
      <c r="G1017" s="25"/>
      <c r="H1017" s="26"/>
      <c r="I1017" s="26"/>
      <c r="J1017" s="27"/>
      <c r="K1017" s="28"/>
    </row>
    <row r="1018" spans="2:11" ht="12.75">
      <c r="B1018" s="6"/>
      <c r="C1018" s="6"/>
      <c r="D1018" s="6"/>
      <c r="E1018" s="6"/>
      <c r="F1018" s="6"/>
      <c r="G1018" s="25"/>
      <c r="H1018" s="26"/>
      <c r="I1018" s="26"/>
      <c r="J1018" s="27"/>
      <c r="K1018" s="28"/>
    </row>
    <row r="1019" spans="2:11" ht="12.75">
      <c r="B1019" s="6"/>
      <c r="C1019" s="6"/>
      <c r="D1019" s="6"/>
      <c r="E1019" s="6"/>
      <c r="F1019" s="6"/>
      <c r="G1019" s="25"/>
      <c r="H1019" s="26"/>
      <c r="I1019" s="26"/>
      <c r="J1019" s="27"/>
      <c r="K1019" s="28"/>
    </row>
    <row r="1020" spans="2:11" ht="12.75">
      <c r="B1020" s="6"/>
      <c r="C1020" s="6"/>
      <c r="D1020" s="6"/>
      <c r="E1020" s="6"/>
      <c r="F1020" s="6"/>
      <c r="G1020" s="25"/>
      <c r="H1020" s="26"/>
      <c r="I1020" s="26"/>
      <c r="J1020" s="27"/>
      <c r="K1020" s="28"/>
    </row>
    <row r="1021" spans="2:11" ht="12.75">
      <c r="B1021" s="6"/>
      <c r="C1021" s="6"/>
      <c r="D1021" s="6"/>
      <c r="E1021" s="6"/>
      <c r="F1021" s="6"/>
      <c r="G1021" s="25"/>
      <c r="H1021" s="26"/>
      <c r="I1021" s="26"/>
      <c r="J1021" s="27"/>
      <c r="K1021" s="28"/>
    </row>
    <row r="1022" spans="2:11" ht="12.75">
      <c r="B1022" s="6"/>
      <c r="C1022" s="6"/>
      <c r="D1022" s="6"/>
      <c r="E1022" s="6"/>
      <c r="F1022" s="6"/>
      <c r="G1022" s="25"/>
      <c r="H1022" s="26"/>
      <c r="I1022" s="26"/>
      <c r="J1022" s="27"/>
      <c r="K1022" s="28"/>
    </row>
    <row r="1023" spans="2:11" ht="12.75">
      <c r="B1023" s="6"/>
      <c r="C1023" s="6"/>
      <c r="D1023" s="6"/>
      <c r="E1023" s="6"/>
      <c r="F1023" s="6"/>
      <c r="G1023" s="25"/>
      <c r="H1023" s="26"/>
      <c r="I1023" s="26"/>
      <c r="J1023" s="27"/>
      <c r="K1023" s="28"/>
    </row>
    <row r="1024" spans="2:11" ht="12.75">
      <c r="B1024" s="6"/>
      <c r="C1024" s="6"/>
      <c r="D1024" s="6"/>
      <c r="E1024" s="6"/>
      <c r="F1024" s="6"/>
      <c r="G1024" s="25"/>
      <c r="H1024" s="26"/>
      <c r="I1024" s="26"/>
      <c r="J1024" s="27"/>
      <c r="K1024" s="28"/>
    </row>
    <row r="1025" spans="2:11" ht="12.75">
      <c r="B1025" s="6"/>
      <c r="C1025" s="6"/>
      <c r="D1025" s="6"/>
      <c r="E1025" s="6"/>
      <c r="F1025" s="6"/>
      <c r="G1025" s="25"/>
      <c r="H1025" s="26"/>
      <c r="I1025" s="26"/>
      <c r="J1025" s="27"/>
      <c r="K1025" s="28"/>
    </row>
    <row r="1026" spans="2:11" ht="12.75">
      <c r="B1026" s="6"/>
      <c r="C1026" s="6"/>
      <c r="D1026" s="6"/>
      <c r="E1026" s="6"/>
      <c r="F1026" s="6"/>
      <c r="G1026" s="25"/>
      <c r="H1026" s="26"/>
      <c r="I1026" s="26"/>
      <c r="J1026" s="27"/>
      <c r="K1026" s="28"/>
    </row>
    <row r="1027" spans="2:11" ht="12.75">
      <c r="B1027" s="6"/>
      <c r="C1027" s="6"/>
      <c r="D1027" s="6"/>
      <c r="E1027" s="6"/>
      <c r="F1027" s="6"/>
      <c r="G1027" s="25"/>
      <c r="H1027" s="26"/>
      <c r="I1027" s="26"/>
      <c r="J1027" s="27"/>
      <c r="K1027" s="28"/>
    </row>
    <row r="1028" spans="2:11" ht="12.75">
      <c r="B1028" s="6"/>
      <c r="C1028" s="6"/>
      <c r="D1028" s="6"/>
      <c r="E1028" s="6"/>
      <c r="F1028" s="6"/>
      <c r="G1028" s="25"/>
      <c r="H1028" s="26"/>
      <c r="I1028" s="26"/>
      <c r="J1028" s="27"/>
      <c r="K1028" s="28"/>
    </row>
    <row r="1029" spans="2:11" ht="12.75">
      <c r="B1029" s="6"/>
      <c r="C1029" s="6"/>
      <c r="D1029" s="6"/>
      <c r="E1029" s="6"/>
      <c r="F1029" s="6"/>
      <c r="G1029" s="25"/>
      <c r="H1029" s="26"/>
      <c r="I1029" s="26"/>
      <c r="J1029" s="27"/>
      <c r="K1029" s="28"/>
    </row>
    <row r="1030" spans="2:11" ht="12.75">
      <c r="B1030" s="6"/>
      <c r="C1030" s="6"/>
      <c r="D1030" s="6"/>
      <c r="E1030" s="6"/>
      <c r="F1030" s="6"/>
      <c r="G1030" s="25"/>
      <c r="H1030" s="26"/>
      <c r="I1030" s="26"/>
      <c r="J1030" s="27"/>
      <c r="K1030" s="28"/>
    </row>
    <row r="1031" spans="2:11" ht="12.75">
      <c r="B1031" s="6"/>
      <c r="C1031" s="6"/>
      <c r="D1031" s="6"/>
      <c r="E1031" s="6"/>
      <c r="F1031" s="6"/>
      <c r="G1031" s="25"/>
      <c r="H1031" s="26"/>
      <c r="I1031" s="26"/>
      <c r="J1031" s="27"/>
      <c r="K1031" s="28"/>
    </row>
    <row r="1032" spans="2:11" ht="12.75">
      <c r="B1032" s="6"/>
      <c r="C1032" s="6"/>
      <c r="D1032" s="6"/>
      <c r="E1032" s="6"/>
      <c r="F1032" s="6"/>
      <c r="G1032" s="25"/>
      <c r="H1032" s="26"/>
      <c r="I1032" s="26"/>
      <c r="J1032" s="27"/>
      <c r="K1032" s="28"/>
    </row>
    <row r="1033" spans="2:11" ht="12.75">
      <c r="B1033" s="6"/>
      <c r="C1033" s="6"/>
      <c r="D1033" s="6"/>
      <c r="E1033" s="6"/>
      <c r="F1033" s="6"/>
      <c r="G1033" s="25"/>
      <c r="H1033" s="26"/>
      <c r="I1033" s="26"/>
      <c r="J1033" s="27"/>
      <c r="K1033" s="28"/>
    </row>
    <row r="1034" spans="2:11" ht="12.75">
      <c r="B1034" s="6"/>
      <c r="C1034" s="6"/>
      <c r="D1034" s="6"/>
      <c r="E1034" s="6"/>
      <c r="F1034" s="6"/>
      <c r="G1034" s="25"/>
      <c r="H1034" s="26"/>
      <c r="I1034" s="26"/>
      <c r="J1034" s="27"/>
      <c r="K1034" s="28"/>
    </row>
    <row r="1035" spans="2:11" ht="12.75">
      <c r="B1035" s="6"/>
      <c r="C1035" s="6"/>
      <c r="D1035" s="6"/>
      <c r="E1035" s="6"/>
      <c r="F1035" s="6"/>
      <c r="G1035" s="25"/>
      <c r="H1035" s="26"/>
      <c r="I1035" s="26"/>
      <c r="J1035" s="27"/>
      <c r="K1035" s="28"/>
    </row>
    <row r="1036" spans="2:11" ht="12.75">
      <c r="B1036" s="6"/>
      <c r="C1036" s="6"/>
      <c r="D1036" s="6"/>
      <c r="E1036" s="6"/>
      <c r="F1036" s="6"/>
      <c r="G1036" s="25"/>
      <c r="H1036" s="26"/>
      <c r="I1036" s="26"/>
      <c r="J1036" s="27"/>
      <c r="K1036" s="28"/>
    </row>
    <row r="1037" spans="2:11" ht="12.75">
      <c r="B1037" s="6"/>
      <c r="C1037" s="6"/>
      <c r="D1037" s="6"/>
      <c r="E1037" s="6"/>
      <c r="F1037" s="6"/>
      <c r="G1037" s="25"/>
      <c r="H1037" s="26"/>
      <c r="I1037" s="26"/>
      <c r="J1037" s="27"/>
      <c r="K1037" s="28"/>
    </row>
    <row r="1038" spans="2:11" ht="12.75">
      <c r="B1038" s="6"/>
      <c r="C1038" s="6"/>
      <c r="D1038" s="6"/>
      <c r="E1038" s="6"/>
      <c r="F1038" s="6"/>
      <c r="G1038" s="25"/>
      <c r="H1038" s="26"/>
      <c r="I1038" s="26"/>
      <c r="J1038" s="27"/>
      <c r="K1038" s="28"/>
    </row>
    <row r="1039" spans="2:11" ht="12.75">
      <c r="B1039" s="6"/>
      <c r="C1039" s="6"/>
      <c r="D1039" s="6"/>
      <c r="E1039" s="6"/>
      <c r="F1039" s="6"/>
      <c r="G1039" s="25"/>
      <c r="H1039" s="26"/>
      <c r="I1039" s="26"/>
      <c r="J1039" s="27"/>
      <c r="K1039" s="28"/>
    </row>
    <row r="1040" spans="2:11" ht="12.75">
      <c r="B1040" s="6"/>
      <c r="C1040" s="6"/>
      <c r="D1040" s="6"/>
      <c r="E1040" s="6"/>
      <c r="F1040" s="6"/>
      <c r="G1040" s="25"/>
      <c r="H1040" s="26"/>
      <c r="I1040" s="26"/>
      <c r="J1040" s="27"/>
      <c r="K1040" s="28"/>
    </row>
    <row r="1041" spans="2:11" ht="12.75">
      <c r="B1041" s="6"/>
      <c r="C1041" s="6"/>
      <c r="D1041" s="6"/>
      <c r="E1041" s="6"/>
      <c r="F1041" s="6"/>
      <c r="G1041" s="25"/>
      <c r="H1041" s="26"/>
      <c r="I1041" s="26"/>
      <c r="J1041" s="27"/>
      <c r="K1041" s="28"/>
    </row>
    <row r="1042" spans="2:11" ht="12.75">
      <c r="B1042" s="6"/>
      <c r="C1042" s="6"/>
      <c r="D1042" s="6"/>
      <c r="E1042" s="6"/>
      <c r="F1042" s="6"/>
      <c r="G1042" s="25"/>
      <c r="H1042" s="26"/>
      <c r="I1042" s="26"/>
      <c r="J1042" s="27"/>
      <c r="K1042" s="28"/>
    </row>
    <row r="1043" spans="2:11" ht="12.75">
      <c r="B1043" s="6"/>
      <c r="C1043" s="6"/>
      <c r="D1043" s="6"/>
      <c r="E1043" s="6"/>
      <c r="F1043" s="6"/>
      <c r="G1043" s="25"/>
      <c r="H1043" s="26"/>
      <c r="I1043" s="26"/>
      <c r="J1043" s="27"/>
      <c r="K1043" s="28"/>
    </row>
    <row r="1044" spans="2:11" ht="12.75">
      <c r="B1044" s="6"/>
      <c r="C1044" s="6"/>
      <c r="D1044" s="6"/>
      <c r="E1044" s="6"/>
      <c r="F1044" s="6"/>
      <c r="G1044" s="25"/>
      <c r="H1044" s="26"/>
      <c r="I1044" s="26"/>
      <c r="J1044" s="27"/>
      <c r="K1044" s="28"/>
    </row>
    <row r="1045" spans="2:11" ht="12.75">
      <c r="B1045" s="6"/>
      <c r="C1045" s="6"/>
      <c r="D1045" s="6"/>
      <c r="E1045" s="6"/>
      <c r="F1045" s="6"/>
      <c r="G1045" s="25"/>
      <c r="H1045" s="26"/>
      <c r="I1045" s="26"/>
      <c r="J1045" s="27"/>
      <c r="K1045" s="28"/>
    </row>
    <row r="1046" spans="2:11" ht="12.75">
      <c r="B1046" s="6"/>
      <c r="C1046" s="6"/>
      <c r="D1046" s="6"/>
      <c r="E1046" s="6"/>
      <c r="F1046" s="6"/>
      <c r="G1046" s="25"/>
      <c r="H1046" s="26"/>
      <c r="I1046" s="26"/>
      <c r="J1046" s="27"/>
      <c r="K1046" s="28"/>
    </row>
    <row r="1047" spans="2:11" ht="12.75">
      <c r="B1047" s="6"/>
      <c r="C1047" s="6"/>
      <c r="D1047" s="6"/>
      <c r="E1047" s="6"/>
      <c r="F1047" s="6"/>
      <c r="G1047" s="25"/>
      <c r="H1047" s="26"/>
      <c r="I1047" s="26"/>
      <c r="J1047" s="27"/>
      <c r="K1047" s="28"/>
    </row>
    <row r="1048" spans="2:11" ht="12.75">
      <c r="B1048" s="6"/>
      <c r="C1048" s="6"/>
      <c r="D1048" s="6"/>
      <c r="E1048" s="6"/>
      <c r="F1048" s="6"/>
      <c r="G1048" s="25"/>
      <c r="H1048" s="26"/>
      <c r="I1048" s="26"/>
      <c r="J1048" s="27"/>
      <c r="K1048" s="28"/>
    </row>
    <row r="1049" spans="2:11" ht="12.75">
      <c r="B1049" s="6"/>
      <c r="C1049" s="6"/>
      <c r="D1049" s="6"/>
      <c r="E1049" s="6"/>
      <c r="F1049" s="6"/>
      <c r="G1049" s="25"/>
      <c r="H1049" s="26"/>
      <c r="I1049" s="26"/>
      <c r="J1049" s="27"/>
      <c r="K1049" s="28"/>
    </row>
    <row r="1050" spans="2:11" ht="12.75">
      <c r="B1050" s="6"/>
      <c r="C1050" s="6"/>
      <c r="D1050" s="6"/>
      <c r="E1050" s="6"/>
      <c r="F1050" s="6"/>
      <c r="G1050" s="25"/>
      <c r="H1050" s="26"/>
      <c r="I1050" s="26"/>
      <c r="J1050" s="27"/>
      <c r="K1050" s="28"/>
    </row>
    <row r="1051" spans="2:11" ht="12.75">
      <c r="B1051" s="6"/>
      <c r="C1051" s="6"/>
      <c r="D1051" s="6"/>
      <c r="E1051" s="6"/>
      <c r="F1051" s="6"/>
      <c r="G1051" s="25"/>
      <c r="H1051" s="26"/>
      <c r="I1051" s="26"/>
      <c r="J1051" s="27"/>
      <c r="K1051" s="28"/>
    </row>
    <row r="1052" spans="2:11" ht="12.75">
      <c r="B1052" s="6"/>
      <c r="C1052" s="6"/>
      <c r="D1052" s="6"/>
      <c r="E1052" s="6"/>
      <c r="F1052" s="6"/>
      <c r="G1052" s="25"/>
      <c r="H1052" s="26"/>
      <c r="I1052" s="26"/>
      <c r="J1052" s="27"/>
      <c r="K1052" s="28"/>
    </row>
    <row r="1053" spans="2:11" ht="12.75">
      <c r="B1053" s="6"/>
      <c r="C1053" s="6"/>
      <c r="D1053" s="6"/>
      <c r="E1053" s="6"/>
      <c r="F1053" s="6"/>
      <c r="G1053" s="25"/>
      <c r="H1053" s="26"/>
      <c r="I1053" s="26"/>
      <c r="J1053" s="27"/>
      <c r="K1053" s="28"/>
    </row>
    <row r="1054" spans="2:11" ht="12.75">
      <c r="B1054" s="6"/>
      <c r="C1054" s="6"/>
      <c r="D1054" s="6"/>
      <c r="E1054" s="6"/>
      <c r="F1054" s="6"/>
      <c r="G1054" s="25"/>
      <c r="H1054" s="26"/>
      <c r="I1054" s="26"/>
      <c r="J1054" s="27"/>
      <c r="K1054" s="28"/>
    </row>
    <row r="1055" spans="2:11" ht="12.75">
      <c r="B1055" s="6"/>
      <c r="C1055" s="6"/>
      <c r="D1055" s="6"/>
      <c r="E1055" s="6"/>
      <c r="F1055" s="6"/>
      <c r="G1055" s="25"/>
      <c r="H1055" s="26"/>
      <c r="I1055" s="26"/>
      <c r="J1055" s="27"/>
      <c r="K1055" s="28"/>
    </row>
    <row r="1056" spans="2:11" ht="12.75">
      <c r="B1056" s="6"/>
      <c r="C1056" s="6"/>
      <c r="D1056" s="6"/>
      <c r="E1056" s="6"/>
      <c r="F1056" s="6"/>
      <c r="G1056" s="25"/>
      <c r="H1056" s="26"/>
      <c r="I1056" s="26"/>
      <c r="J1056" s="27"/>
      <c r="K1056" s="28"/>
    </row>
    <row r="1057" spans="2:11" ht="12.75">
      <c r="B1057" s="6"/>
      <c r="C1057" s="6"/>
      <c r="D1057" s="6"/>
      <c r="E1057" s="6"/>
      <c r="F1057" s="6"/>
      <c r="G1057" s="25"/>
      <c r="H1057" s="26"/>
      <c r="I1057" s="26"/>
      <c r="J1057" s="27"/>
      <c r="K1057" s="28"/>
    </row>
    <row r="1058" spans="2:11" ht="12.75">
      <c r="B1058" s="6"/>
      <c r="C1058" s="6"/>
      <c r="D1058" s="6"/>
      <c r="E1058" s="6"/>
      <c r="F1058" s="6"/>
      <c r="G1058" s="25"/>
      <c r="H1058" s="26"/>
      <c r="I1058" s="26"/>
      <c r="J1058" s="27"/>
      <c r="K1058" s="28"/>
    </row>
    <row r="1059" spans="2:11" ht="12.75">
      <c r="B1059" s="6"/>
      <c r="C1059" s="6"/>
      <c r="D1059" s="6"/>
      <c r="E1059" s="6"/>
      <c r="F1059" s="6"/>
      <c r="G1059" s="25"/>
      <c r="H1059" s="26"/>
      <c r="I1059" s="26"/>
      <c r="J1059" s="27"/>
      <c r="K1059" s="28"/>
    </row>
    <row r="1060" spans="2:11" ht="12.75">
      <c r="B1060" s="6"/>
      <c r="C1060" s="6"/>
      <c r="D1060" s="6"/>
      <c r="E1060" s="6"/>
      <c r="F1060" s="6"/>
      <c r="G1060" s="25"/>
      <c r="H1060" s="26"/>
      <c r="I1060" s="26"/>
      <c r="J1060" s="27"/>
      <c r="K1060" s="28"/>
    </row>
    <row r="1061" spans="2:11" ht="12.75">
      <c r="B1061" s="6"/>
      <c r="C1061" s="6"/>
      <c r="D1061" s="6"/>
      <c r="E1061" s="6"/>
      <c r="F1061" s="6"/>
      <c r="G1061" s="25"/>
      <c r="H1061" s="26"/>
      <c r="I1061" s="26"/>
      <c r="J1061" s="27"/>
      <c r="K1061" s="28"/>
    </row>
    <row r="1062" spans="2:11" ht="12.75">
      <c r="B1062" s="6"/>
      <c r="C1062" s="6"/>
      <c r="D1062" s="6"/>
      <c r="E1062" s="6"/>
      <c r="F1062" s="6"/>
      <c r="G1062" s="25"/>
      <c r="H1062" s="26"/>
      <c r="I1062" s="26"/>
      <c r="J1062" s="27"/>
      <c r="K1062" s="28"/>
    </row>
    <row r="1063" spans="2:11" ht="12.75">
      <c r="B1063" s="6"/>
      <c r="C1063" s="6"/>
      <c r="D1063" s="6"/>
      <c r="E1063" s="6"/>
      <c r="F1063" s="6"/>
      <c r="G1063" s="25"/>
      <c r="H1063" s="26"/>
      <c r="I1063" s="26"/>
      <c r="J1063" s="27"/>
      <c r="K1063" s="28"/>
    </row>
    <row r="1064" spans="2:11" ht="12.75">
      <c r="B1064" s="6"/>
      <c r="C1064" s="6"/>
      <c r="D1064" s="6"/>
      <c r="E1064" s="6"/>
      <c r="F1064" s="6"/>
      <c r="G1064" s="25"/>
      <c r="H1064" s="26"/>
      <c r="I1064" s="26"/>
      <c r="J1064" s="27"/>
      <c r="K1064" s="28"/>
    </row>
    <row r="1065" spans="2:11" ht="12.75">
      <c r="B1065" s="6"/>
      <c r="C1065" s="6"/>
      <c r="D1065" s="6"/>
      <c r="E1065" s="6"/>
      <c r="F1065" s="6"/>
      <c r="G1065" s="25"/>
      <c r="H1065" s="26"/>
      <c r="I1065" s="26"/>
      <c r="J1065" s="27"/>
      <c r="K1065" s="28"/>
    </row>
    <row r="1066" spans="2:11" ht="12.75">
      <c r="B1066" s="6"/>
      <c r="C1066" s="6"/>
      <c r="D1066" s="6"/>
      <c r="E1066" s="6"/>
      <c r="F1066" s="6"/>
      <c r="G1066" s="25"/>
      <c r="H1066" s="26"/>
      <c r="I1066" s="26"/>
      <c r="J1066" s="27"/>
      <c r="K1066" s="28"/>
    </row>
    <row r="1067" spans="2:11" ht="12.75">
      <c r="B1067" s="6"/>
      <c r="C1067" s="6"/>
      <c r="D1067" s="6"/>
      <c r="E1067" s="6"/>
      <c r="F1067" s="6"/>
      <c r="G1067" s="25"/>
      <c r="H1067" s="26"/>
      <c r="I1067" s="26"/>
      <c r="J1067" s="27"/>
      <c r="K1067" s="28"/>
    </row>
    <row r="1068" spans="2:11" ht="12.75">
      <c r="B1068" s="6"/>
      <c r="C1068" s="6"/>
      <c r="D1068" s="6"/>
      <c r="E1068" s="6"/>
      <c r="F1068" s="6"/>
      <c r="G1068" s="25"/>
      <c r="H1068" s="26"/>
      <c r="I1068" s="26"/>
      <c r="J1068" s="27"/>
      <c r="K1068" s="28"/>
    </row>
    <row r="1069" spans="2:11" ht="12.75">
      <c r="B1069" s="6"/>
      <c r="C1069" s="6"/>
      <c r="D1069" s="6"/>
      <c r="E1069" s="6"/>
      <c r="F1069" s="6"/>
      <c r="G1069" s="25"/>
      <c r="H1069" s="26"/>
      <c r="I1069" s="26"/>
      <c r="J1069" s="27"/>
      <c r="K1069" s="28"/>
    </row>
    <row r="1070" spans="2:11" ht="12.75">
      <c r="B1070" s="6"/>
      <c r="C1070" s="6"/>
      <c r="D1070" s="6"/>
      <c r="E1070" s="6"/>
      <c r="F1070" s="6"/>
      <c r="G1070" s="25"/>
      <c r="H1070" s="26"/>
      <c r="I1070" s="26"/>
      <c r="J1070" s="27"/>
      <c r="K1070" s="28"/>
    </row>
    <row r="1071" spans="2:11" ht="12.75">
      <c r="B1071" s="6"/>
      <c r="C1071" s="6"/>
      <c r="D1071" s="6"/>
      <c r="E1071" s="6"/>
      <c r="F1071" s="6"/>
      <c r="G1071" s="25"/>
      <c r="H1071" s="26"/>
      <c r="I1071" s="26"/>
      <c r="J1071" s="27"/>
      <c r="K1071" s="28"/>
    </row>
    <row r="1072" spans="2:11" ht="12.75">
      <c r="B1072" s="6"/>
      <c r="C1072" s="6"/>
      <c r="D1072" s="6"/>
      <c r="E1072" s="6"/>
      <c r="F1072" s="6"/>
      <c r="G1072" s="25"/>
      <c r="H1072" s="26"/>
      <c r="I1072" s="26"/>
      <c r="J1072" s="27"/>
      <c r="K1072" s="28"/>
    </row>
    <row r="1073" spans="2:11" ht="12.75">
      <c r="B1073" s="6"/>
      <c r="C1073" s="6"/>
      <c r="D1073" s="6"/>
      <c r="E1073" s="6"/>
      <c r="F1073" s="6"/>
      <c r="G1073" s="25"/>
      <c r="H1073" s="26"/>
      <c r="I1073" s="26"/>
      <c r="J1073" s="27"/>
      <c r="K1073" s="28"/>
    </row>
    <row r="1074" spans="2:11" ht="12.75">
      <c r="B1074" s="6"/>
      <c r="C1074" s="6"/>
      <c r="D1074" s="6"/>
      <c r="E1074" s="6"/>
      <c r="F1074" s="6"/>
      <c r="G1074" s="25"/>
      <c r="H1074" s="26"/>
      <c r="I1074" s="26"/>
      <c r="J1074" s="27"/>
      <c r="K1074" s="28"/>
    </row>
    <row r="1075" spans="2:11" ht="12.75">
      <c r="B1075" s="6"/>
      <c r="C1075" s="6"/>
      <c r="D1075" s="6"/>
      <c r="E1075" s="6"/>
      <c r="F1075" s="6"/>
      <c r="G1075" s="25"/>
      <c r="H1075" s="26"/>
      <c r="I1075" s="26"/>
      <c r="J1075" s="27"/>
      <c r="K1075" s="28"/>
    </row>
    <row r="1076" spans="2:11" ht="12.75">
      <c r="B1076" s="6"/>
      <c r="C1076" s="6"/>
      <c r="D1076" s="6"/>
      <c r="E1076" s="6"/>
      <c r="F1076" s="6"/>
      <c r="G1076" s="25"/>
      <c r="H1076" s="26"/>
      <c r="I1076" s="26"/>
      <c r="J1076" s="27"/>
      <c r="K1076" s="28"/>
    </row>
    <row r="1077" spans="2:11" ht="12.75">
      <c r="B1077" s="6"/>
      <c r="C1077" s="6"/>
      <c r="D1077" s="6"/>
      <c r="E1077" s="6"/>
      <c r="F1077" s="6"/>
      <c r="G1077" s="25"/>
      <c r="H1077" s="26"/>
      <c r="I1077" s="26"/>
      <c r="J1077" s="27"/>
      <c r="K1077" s="28"/>
    </row>
    <row r="1078" spans="2:11" ht="12.75">
      <c r="B1078" s="6"/>
      <c r="C1078" s="6"/>
      <c r="D1078" s="6"/>
      <c r="E1078" s="6"/>
      <c r="F1078" s="6"/>
      <c r="G1078" s="25"/>
      <c r="H1078" s="26"/>
      <c r="I1078" s="26"/>
      <c r="J1078" s="27"/>
      <c r="K1078" s="28"/>
    </row>
    <row r="1079" spans="2:11" ht="12.75">
      <c r="B1079" s="6"/>
      <c r="C1079" s="6"/>
      <c r="D1079" s="6"/>
      <c r="E1079" s="6"/>
      <c r="F1079" s="6"/>
      <c r="G1079" s="25"/>
      <c r="H1079" s="26"/>
      <c r="I1079" s="26"/>
      <c r="J1079" s="27"/>
      <c r="K1079" s="28"/>
    </row>
    <row r="1080" spans="2:11" ht="12.75">
      <c r="B1080" s="6"/>
      <c r="C1080" s="6"/>
      <c r="D1080" s="6"/>
      <c r="E1080" s="6"/>
      <c r="F1080" s="6"/>
      <c r="G1080" s="25"/>
      <c r="H1080" s="26"/>
      <c r="I1080" s="26"/>
      <c r="J1080" s="27"/>
      <c r="K1080" s="28"/>
    </row>
    <row r="1081" spans="2:11" ht="12.75">
      <c r="B1081" s="6"/>
      <c r="C1081" s="6"/>
      <c r="D1081" s="6"/>
      <c r="E1081" s="6"/>
      <c r="F1081" s="6"/>
      <c r="G1081" s="25"/>
      <c r="H1081" s="26"/>
      <c r="I1081" s="26"/>
      <c r="J1081" s="27"/>
      <c r="K1081" s="28"/>
    </row>
    <row r="1082" spans="2:11" ht="12.75">
      <c r="B1082" s="6"/>
      <c r="C1082" s="6"/>
      <c r="D1082" s="6"/>
      <c r="E1082" s="6"/>
      <c r="F1082" s="6"/>
      <c r="G1082" s="25"/>
      <c r="H1082" s="26"/>
      <c r="I1082" s="26"/>
      <c r="J1082" s="27"/>
      <c r="K1082" s="28"/>
    </row>
    <row r="1083" spans="2:11" ht="12.75">
      <c r="B1083" s="6"/>
      <c r="C1083" s="6"/>
      <c r="D1083" s="6"/>
      <c r="E1083" s="6"/>
      <c r="F1083" s="6"/>
      <c r="G1083" s="25"/>
      <c r="H1083" s="26"/>
      <c r="I1083" s="26"/>
      <c r="J1083" s="27"/>
      <c r="K1083" s="28"/>
    </row>
    <row r="1084" spans="2:11" ht="12.75">
      <c r="B1084" s="6"/>
      <c r="C1084" s="6"/>
      <c r="D1084" s="6"/>
      <c r="E1084" s="6"/>
      <c r="F1084" s="6"/>
      <c r="G1084" s="25"/>
      <c r="H1084" s="26"/>
      <c r="I1084" s="26"/>
      <c r="J1084" s="27"/>
      <c r="K1084" s="28"/>
    </row>
    <row r="1085" spans="2:11" ht="12.75">
      <c r="B1085" s="6"/>
      <c r="C1085" s="6"/>
      <c r="D1085" s="6"/>
      <c r="E1085" s="6"/>
      <c r="F1085" s="6"/>
      <c r="G1085" s="25"/>
      <c r="H1085" s="26"/>
      <c r="I1085" s="26"/>
      <c r="J1085" s="27"/>
      <c r="K1085" s="28"/>
    </row>
    <row r="1086" spans="2:11" ht="12.75">
      <c r="B1086" s="6"/>
      <c r="C1086" s="6"/>
      <c r="D1086" s="6"/>
      <c r="E1086" s="6"/>
      <c r="F1086" s="6"/>
      <c r="G1086" s="25"/>
      <c r="H1086" s="26"/>
      <c r="I1086" s="26"/>
      <c r="J1086" s="27"/>
      <c r="K1086" s="28"/>
    </row>
    <row r="1087" spans="2:11" ht="12.75">
      <c r="B1087" s="6"/>
      <c r="C1087" s="6"/>
      <c r="D1087" s="6"/>
      <c r="E1087" s="6"/>
      <c r="F1087" s="6"/>
      <c r="G1087" s="25"/>
      <c r="H1087" s="26"/>
      <c r="I1087" s="26"/>
      <c r="J1087" s="27"/>
      <c r="K1087" s="28"/>
    </row>
    <row r="1088" spans="2:11" ht="12.75">
      <c r="B1088" s="6"/>
      <c r="C1088" s="6"/>
      <c r="D1088" s="6"/>
      <c r="E1088" s="6"/>
      <c r="F1088" s="6"/>
      <c r="G1088" s="25"/>
      <c r="H1088" s="26"/>
      <c r="I1088" s="26"/>
      <c r="J1088" s="27"/>
      <c r="K1088" s="28"/>
    </row>
    <row r="1089" spans="2:11" ht="12.75">
      <c r="B1089" s="6"/>
      <c r="C1089" s="6"/>
      <c r="D1089" s="6"/>
      <c r="E1089" s="6"/>
      <c r="F1089" s="6"/>
      <c r="G1089" s="25"/>
      <c r="H1089" s="26"/>
      <c r="I1089" s="26"/>
      <c r="J1089" s="27"/>
      <c r="K1089" s="28"/>
    </row>
    <row r="1090" spans="2:11" ht="12.75">
      <c r="B1090" s="6"/>
      <c r="C1090" s="6"/>
      <c r="D1090" s="6"/>
      <c r="E1090" s="6"/>
      <c r="F1090" s="6"/>
      <c r="G1090" s="25"/>
      <c r="H1090" s="26"/>
      <c r="I1090" s="26"/>
      <c r="J1090" s="27"/>
      <c r="K1090" s="28"/>
    </row>
    <row r="1091" spans="2:11" ht="12.75">
      <c r="B1091" s="6"/>
      <c r="C1091" s="6"/>
      <c r="D1091" s="6"/>
      <c r="E1091" s="6"/>
      <c r="F1091" s="6"/>
      <c r="G1091" s="25"/>
      <c r="H1091" s="26"/>
      <c r="I1091" s="26"/>
      <c r="J1091" s="27"/>
      <c r="K1091" s="28"/>
    </row>
    <row r="1092" spans="2:11" ht="12.75">
      <c r="B1092" s="6"/>
      <c r="C1092" s="6"/>
      <c r="D1092" s="6"/>
      <c r="E1092" s="6"/>
      <c r="F1092" s="6"/>
      <c r="G1092" s="25"/>
      <c r="H1092" s="26"/>
      <c r="I1092" s="26"/>
      <c r="J1092" s="27"/>
      <c r="K1092" s="28"/>
    </row>
    <row r="1093" spans="2:11" ht="12.75">
      <c r="B1093" s="6"/>
      <c r="C1093" s="6"/>
      <c r="D1093" s="6"/>
      <c r="E1093" s="6"/>
      <c r="F1093" s="6"/>
      <c r="G1093" s="25"/>
      <c r="H1093" s="26"/>
      <c r="I1093" s="26"/>
      <c r="J1093" s="27"/>
      <c r="K1093" s="28"/>
    </row>
    <row r="1094" spans="2:11" ht="12.75">
      <c r="B1094" s="6"/>
      <c r="C1094" s="6"/>
      <c r="D1094" s="6"/>
      <c r="E1094" s="6"/>
      <c r="F1094" s="6"/>
      <c r="G1094" s="25"/>
      <c r="H1094" s="26"/>
      <c r="I1094" s="26"/>
      <c r="J1094" s="27"/>
      <c r="K1094" s="28"/>
    </row>
    <row r="1095" spans="2:11" ht="12.75">
      <c r="B1095" s="6"/>
      <c r="C1095" s="6"/>
      <c r="D1095" s="6"/>
      <c r="E1095" s="6"/>
      <c r="F1095" s="6"/>
      <c r="G1095" s="25"/>
      <c r="H1095" s="26"/>
      <c r="I1095" s="26"/>
      <c r="J1095" s="27"/>
      <c r="K1095" s="28"/>
    </row>
    <row r="1096" spans="2:11" ht="12.75">
      <c r="B1096" s="6"/>
      <c r="C1096" s="6"/>
      <c r="D1096" s="6"/>
      <c r="E1096" s="6"/>
      <c r="F1096" s="6"/>
      <c r="G1096" s="25"/>
      <c r="H1096" s="26"/>
      <c r="I1096" s="26"/>
      <c r="J1096" s="27"/>
      <c r="K1096" s="28"/>
    </row>
    <row r="1097" spans="2:11" ht="12.75">
      <c r="B1097" s="6"/>
      <c r="C1097" s="6"/>
      <c r="D1097" s="6"/>
      <c r="E1097" s="6"/>
      <c r="F1097" s="6"/>
      <c r="G1097" s="25"/>
      <c r="H1097" s="26"/>
      <c r="I1097" s="26"/>
      <c r="J1097" s="27"/>
      <c r="K1097" s="28"/>
    </row>
    <row r="1098" spans="2:11" ht="12.75">
      <c r="B1098" s="6"/>
      <c r="C1098" s="6"/>
      <c r="D1098" s="6"/>
      <c r="E1098" s="6"/>
      <c r="F1098" s="6"/>
      <c r="G1098" s="25"/>
      <c r="H1098" s="26"/>
      <c r="I1098" s="26"/>
      <c r="J1098" s="27"/>
      <c r="K1098" s="28"/>
    </row>
    <row r="1099" spans="2:11" ht="12.75">
      <c r="B1099" s="6"/>
      <c r="C1099" s="6"/>
      <c r="D1099" s="6"/>
      <c r="E1099" s="6"/>
      <c r="F1099" s="6"/>
      <c r="G1099" s="25"/>
      <c r="H1099" s="26"/>
      <c r="I1099" s="26"/>
      <c r="J1099" s="27"/>
      <c r="K1099" s="28"/>
    </row>
    <row r="1100" spans="2:11" ht="12.75">
      <c r="B1100" s="6"/>
      <c r="C1100" s="6"/>
      <c r="D1100" s="6"/>
      <c r="E1100" s="6"/>
      <c r="F1100" s="6"/>
      <c r="G1100" s="25"/>
      <c r="H1100" s="26"/>
      <c r="I1100" s="26"/>
      <c r="J1100" s="27"/>
      <c r="K1100" s="28"/>
    </row>
    <row r="1101" spans="2:11" ht="12.75">
      <c r="B1101" s="6"/>
      <c r="C1101" s="6"/>
      <c r="D1101" s="6"/>
      <c r="E1101" s="6"/>
      <c r="F1101" s="6"/>
      <c r="G1101" s="25"/>
      <c r="H1101" s="26"/>
      <c r="I1101" s="26"/>
      <c r="J1101" s="27"/>
      <c r="K1101" s="28"/>
    </row>
    <row r="1102" spans="2:11" ht="12.75">
      <c r="B1102" s="6"/>
      <c r="C1102" s="6"/>
      <c r="D1102" s="6"/>
      <c r="E1102" s="6"/>
      <c r="F1102" s="6"/>
      <c r="G1102" s="25"/>
      <c r="H1102" s="26"/>
      <c r="I1102" s="26"/>
      <c r="J1102" s="27"/>
      <c r="K1102" s="28"/>
    </row>
    <row r="1103" spans="2:11" ht="12.75">
      <c r="B1103" s="6"/>
      <c r="C1103" s="6"/>
      <c r="D1103" s="6"/>
      <c r="E1103" s="6"/>
      <c r="F1103" s="6"/>
      <c r="G1103" s="25"/>
      <c r="H1103" s="26"/>
      <c r="I1103" s="26"/>
      <c r="J1103" s="27"/>
      <c r="K1103" s="28"/>
    </row>
    <row r="1104" spans="2:11" ht="12.75">
      <c r="B1104" s="6"/>
      <c r="C1104" s="6"/>
      <c r="D1104" s="6"/>
      <c r="E1104" s="6"/>
      <c r="F1104" s="6"/>
      <c r="G1104" s="25"/>
      <c r="H1104" s="26"/>
      <c r="I1104" s="26"/>
      <c r="J1104" s="27"/>
      <c r="K1104" s="28"/>
    </row>
    <row r="1105" spans="2:11" ht="12.75">
      <c r="B1105" s="6"/>
      <c r="C1105" s="6"/>
      <c r="D1105" s="6"/>
      <c r="E1105" s="6"/>
      <c r="F1105" s="6"/>
      <c r="G1105" s="25"/>
      <c r="H1105" s="26"/>
      <c r="I1105" s="26"/>
      <c r="J1105" s="27"/>
      <c r="K1105" s="28"/>
    </row>
    <row r="1106" spans="2:11" ht="12.75">
      <c r="B1106" s="6"/>
      <c r="C1106" s="6"/>
      <c r="D1106" s="6"/>
      <c r="E1106" s="6"/>
      <c r="F1106" s="6"/>
      <c r="G1106" s="25"/>
      <c r="H1106" s="26"/>
      <c r="I1106" s="26"/>
      <c r="J1106" s="27"/>
      <c r="K1106" s="28"/>
    </row>
    <row r="1107" spans="2:11" ht="12.75">
      <c r="B1107" s="6"/>
      <c r="C1107" s="6"/>
      <c r="D1107" s="6"/>
      <c r="E1107" s="6"/>
      <c r="F1107" s="6"/>
      <c r="G1107" s="25"/>
      <c r="H1107" s="26"/>
      <c r="I1107" s="26"/>
      <c r="J1107" s="27"/>
      <c r="K1107" s="28"/>
    </row>
    <row r="1108" spans="2:11" ht="12.75">
      <c r="B1108" s="6"/>
      <c r="C1108" s="6"/>
      <c r="D1108" s="6"/>
      <c r="E1108" s="6"/>
      <c r="F1108" s="6"/>
      <c r="G1108" s="25"/>
      <c r="H1108" s="26"/>
      <c r="I1108" s="26"/>
      <c r="J1108" s="27"/>
      <c r="K1108" s="28"/>
    </row>
    <row r="1109" spans="2:11" ht="12.75">
      <c r="B1109" s="6"/>
      <c r="C1109" s="6"/>
      <c r="D1109" s="6"/>
      <c r="E1109" s="6"/>
      <c r="F1109" s="6"/>
      <c r="G1109" s="25"/>
      <c r="H1109" s="26"/>
      <c r="I1109" s="26"/>
      <c r="J1109" s="27"/>
      <c r="K1109" s="28"/>
    </row>
    <row r="1110" spans="2:11" ht="12.75">
      <c r="B1110" s="6"/>
      <c r="C1110" s="6"/>
      <c r="D1110" s="6"/>
      <c r="E1110" s="6"/>
      <c r="F1110" s="6"/>
      <c r="G1110" s="25"/>
      <c r="H1110" s="26"/>
      <c r="I1110" s="26"/>
      <c r="J1110" s="27"/>
      <c r="K1110" s="28"/>
    </row>
    <row r="1111" spans="2:11" ht="12.75">
      <c r="B1111" s="6"/>
      <c r="C1111" s="6"/>
      <c r="D1111" s="6"/>
      <c r="E1111" s="6"/>
      <c r="F1111" s="6"/>
      <c r="G1111" s="25"/>
      <c r="H1111" s="26"/>
      <c r="I1111" s="26"/>
      <c r="J1111" s="27"/>
      <c r="K1111" s="28"/>
    </row>
    <row r="1112" spans="2:11" ht="12.75">
      <c r="B1112" s="6"/>
      <c r="C1112" s="6"/>
      <c r="D1112" s="6"/>
      <c r="E1112" s="6"/>
      <c r="F1112" s="6"/>
      <c r="G1112" s="25"/>
      <c r="H1112" s="26"/>
      <c r="I1112" s="26"/>
      <c r="J1112" s="27"/>
      <c r="K1112" s="28"/>
    </row>
    <row r="1113" spans="2:11" ht="12.75">
      <c r="B1113" s="6"/>
      <c r="C1113" s="6"/>
      <c r="D1113" s="6"/>
      <c r="E1113" s="6"/>
      <c r="F1113" s="6"/>
      <c r="G1113" s="25"/>
      <c r="H1113" s="26"/>
      <c r="I1113" s="26"/>
      <c r="J1113" s="27"/>
      <c r="K1113" s="28"/>
    </row>
    <row r="1114" spans="2:11" ht="12.75">
      <c r="B1114" s="6"/>
      <c r="C1114" s="6"/>
      <c r="D1114" s="6"/>
      <c r="E1114" s="6"/>
      <c r="F1114" s="6"/>
      <c r="G1114" s="25"/>
      <c r="H1114" s="26"/>
      <c r="I1114" s="26"/>
      <c r="J1114" s="27"/>
      <c r="K1114" s="28"/>
    </row>
    <row r="1115" spans="2:11" ht="12.75">
      <c r="B1115" s="6"/>
      <c r="C1115" s="6"/>
      <c r="D1115" s="6"/>
      <c r="E1115" s="6"/>
      <c r="F1115" s="6"/>
      <c r="G1115" s="25"/>
      <c r="H1115" s="26"/>
      <c r="I1115" s="26"/>
      <c r="J1115" s="27"/>
      <c r="K1115" s="28"/>
    </row>
    <row r="1116" spans="2:11" ht="12.75">
      <c r="B1116" s="6"/>
      <c r="C1116" s="6"/>
      <c r="D1116" s="6"/>
      <c r="E1116" s="6"/>
      <c r="F1116" s="6"/>
      <c r="G1116" s="25"/>
      <c r="H1116" s="26"/>
      <c r="I1116" s="26"/>
      <c r="J1116" s="27"/>
      <c r="K1116" s="28"/>
    </row>
    <row r="1117" spans="2:11" ht="12.75">
      <c r="B1117" s="6"/>
      <c r="C1117" s="6"/>
      <c r="D1117" s="6"/>
      <c r="E1117" s="6"/>
      <c r="F1117" s="6"/>
      <c r="G1117" s="25"/>
      <c r="H1117" s="26"/>
      <c r="I1117" s="26"/>
      <c r="J1117" s="27"/>
      <c r="K1117" s="28"/>
    </row>
    <row r="1118" spans="2:11" ht="12.75">
      <c r="B1118" s="6"/>
      <c r="C1118" s="6"/>
      <c r="D1118" s="6"/>
      <c r="E1118" s="6"/>
      <c r="F1118" s="6"/>
      <c r="G1118" s="25"/>
      <c r="H1118" s="26"/>
      <c r="I1118" s="26"/>
      <c r="J1118" s="27"/>
      <c r="K1118" s="28"/>
    </row>
    <row r="1119" spans="2:11" ht="12.75">
      <c r="B1119" s="6"/>
      <c r="C1119" s="6"/>
      <c r="D1119" s="6"/>
      <c r="E1119" s="6"/>
      <c r="F1119" s="6"/>
      <c r="G1119" s="25"/>
      <c r="H1119" s="26"/>
      <c r="I1119" s="26"/>
      <c r="J1119" s="27"/>
      <c r="K1119" s="28"/>
    </row>
    <row r="1120" spans="2:11" ht="12.75">
      <c r="B1120" s="6"/>
      <c r="C1120" s="6"/>
      <c r="D1120" s="6"/>
      <c r="E1120" s="6"/>
      <c r="F1120" s="6"/>
      <c r="G1120" s="25"/>
      <c r="H1120" s="26"/>
      <c r="I1120" s="26"/>
      <c r="J1120" s="27"/>
      <c r="K1120" s="28"/>
    </row>
    <row r="1121" spans="2:11" ht="12.75">
      <c r="B1121" s="6"/>
      <c r="C1121" s="6"/>
      <c r="D1121" s="6"/>
      <c r="E1121" s="6"/>
      <c r="F1121" s="6"/>
      <c r="G1121" s="25"/>
      <c r="H1121" s="26"/>
      <c r="I1121" s="26"/>
      <c r="J1121" s="27"/>
      <c r="K1121" s="28"/>
    </row>
    <row r="1122" spans="2:11" ht="12.75">
      <c r="B1122" s="6"/>
      <c r="C1122" s="6"/>
      <c r="D1122" s="6"/>
      <c r="E1122" s="6"/>
      <c r="F1122" s="6"/>
      <c r="G1122" s="25"/>
      <c r="H1122" s="26"/>
      <c r="I1122" s="26"/>
      <c r="J1122" s="27"/>
      <c r="K1122" s="28"/>
    </row>
    <row r="1123" spans="2:11" ht="12.75">
      <c r="B1123" s="6"/>
      <c r="C1123" s="6"/>
      <c r="D1123" s="6"/>
      <c r="E1123" s="6"/>
      <c r="F1123" s="6"/>
      <c r="G1123" s="25"/>
      <c r="H1123" s="26"/>
      <c r="I1123" s="26"/>
      <c r="J1123" s="27"/>
      <c r="K1123" s="28"/>
    </row>
    <row r="1124" spans="2:11" ht="12.75">
      <c r="B1124" s="6"/>
      <c r="C1124" s="6"/>
      <c r="D1124" s="6"/>
      <c r="E1124" s="6"/>
      <c r="F1124" s="6"/>
      <c r="G1124" s="25"/>
      <c r="H1124" s="26"/>
      <c r="I1124" s="26"/>
      <c r="J1124" s="27"/>
      <c r="K1124" s="28"/>
    </row>
    <row r="1125" spans="2:11" ht="12.75">
      <c r="B1125" s="6"/>
      <c r="C1125" s="6"/>
      <c r="D1125" s="6"/>
      <c r="E1125" s="6"/>
      <c r="F1125" s="6"/>
      <c r="G1125" s="25"/>
      <c r="H1125" s="26"/>
      <c r="I1125" s="26"/>
      <c r="J1125" s="27"/>
      <c r="K1125" s="28"/>
    </row>
    <row r="1126" spans="2:11" ht="12.75">
      <c r="B1126" s="6"/>
      <c r="C1126" s="6"/>
      <c r="D1126" s="6"/>
      <c r="E1126" s="6"/>
      <c r="F1126" s="6"/>
      <c r="G1126" s="25"/>
      <c r="H1126" s="26"/>
      <c r="I1126" s="26"/>
      <c r="J1126" s="27"/>
      <c r="K1126" s="28"/>
    </row>
    <row r="1127" spans="2:11" ht="12.75">
      <c r="B1127" s="6"/>
      <c r="C1127" s="6"/>
      <c r="D1127" s="6"/>
      <c r="E1127" s="6"/>
      <c r="F1127" s="6"/>
      <c r="G1127" s="25"/>
      <c r="H1127" s="26"/>
      <c r="I1127" s="26"/>
      <c r="J1127" s="27"/>
      <c r="K1127" s="28"/>
    </row>
    <row r="1128" spans="2:11" ht="12.75">
      <c r="B1128" s="6"/>
      <c r="C1128" s="6"/>
      <c r="D1128" s="6"/>
      <c r="E1128" s="6"/>
      <c r="F1128" s="6"/>
      <c r="G1128" s="25"/>
      <c r="H1128" s="26"/>
      <c r="I1128" s="26"/>
      <c r="J1128" s="27"/>
      <c r="K1128" s="28"/>
    </row>
    <row r="1129" spans="2:11" ht="12.75">
      <c r="B1129" s="6"/>
      <c r="C1129" s="6"/>
      <c r="D1129" s="6"/>
      <c r="E1129" s="6"/>
      <c r="F1129" s="6"/>
      <c r="G1129" s="25"/>
      <c r="H1129" s="26"/>
      <c r="I1129" s="26"/>
      <c r="J1129" s="27"/>
      <c r="K1129" s="28"/>
    </row>
    <row r="1130" spans="2:11" ht="12.75">
      <c r="B1130" s="6"/>
      <c r="C1130" s="6"/>
      <c r="D1130" s="6"/>
      <c r="E1130" s="6"/>
      <c r="F1130" s="6"/>
      <c r="G1130" s="25"/>
      <c r="H1130" s="26"/>
      <c r="I1130" s="26"/>
      <c r="J1130" s="27"/>
      <c r="K1130" s="28"/>
    </row>
    <row r="1131" spans="2:11" ht="12.75">
      <c r="B1131" s="6"/>
      <c r="C1131" s="6"/>
      <c r="D1131" s="6"/>
      <c r="E1131" s="6"/>
      <c r="F1131" s="6"/>
      <c r="G1131" s="25"/>
      <c r="H1131" s="26"/>
      <c r="I1131" s="26"/>
      <c r="J1131" s="27"/>
      <c r="K1131" s="28"/>
    </row>
    <row r="1132" spans="2:11" ht="12.75">
      <c r="B1132" s="6"/>
      <c r="C1132" s="6"/>
      <c r="D1132" s="6"/>
      <c r="E1132" s="6"/>
      <c r="F1132" s="6"/>
      <c r="G1132" s="25"/>
      <c r="H1132" s="26"/>
      <c r="I1132" s="26"/>
      <c r="J1132" s="27"/>
      <c r="K1132" s="28"/>
    </row>
    <row r="1133" spans="2:11" ht="12.75">
      <c r="B1133" s="6"/>
      <c r="C1133" s="6"/>
      <c r="D1133" s="6"/>
      <c r="E1133" s="6"/>
      <c r="F1133" s="6"/>
      <c r="G1133" s="25"/>
      <c r="H1133" s="26"/>
      <c r="I1133" s="26"/>
      <c r="J1133" s="27"/>
      <c r="K1133" s="28"/>
    </row>
    <row r="1134" spans="2:11" ht="12.75">
      <c r="B1134" s="6"/>
      <c r="C1134" s="6"/>
      <c r="D1134" s="6"/>
      <c r="E1134" s="6"/>
      <c r="F1134" s="6"/>
      <c r="G1134" s="25"/>
      <c r="H1134" s="26"/>
      <c r="I1134" s="26"/>
      <c r="J1134" s="27"/>
      <c r="K1134" s="28"/>
    </row>
    <row r="1135" spans="2:11" ht="12.75">
      <c r="B1135" s="6"/>
      <c r="C1135" s="6"/>
      <c r="D1135" s="6"/>
      <c r="E1135" s="6"/>
      <c r="F1135" s="6"/>
      <c r="G1135" s="25"/>
      <c r="H1135" s="26"/>
      <c r="I1135" s="26"/>
      <c r="J1135" s="27"/>
      <c r="K1135" s="28"/>
    </row>
    <row r="1136" spans="2:11" ht="12.75">
      <c r="B1136" s="6"/>
      <c r="C1136" s="6"/>
      <c r="D1136" s="6"/>
      <c r="E1136" s="6"/>
      <c r="F1136" s="6"/>
      <c r="G1136" s="25"/>
      <c r="H1136" s="26"/>
      <c r="I1136" s="26"/>
      <c r="J1136" s="27"/>
      <c r="K1136" s="28"/>
    </row>
    <row r="1137" spans="2:11" ht="12.75">
      <c r="B1137" s="6"/>
      <c r="C1137" s="6"/>
      <c r="D1137" s="6"/>
      <c r="E1137" s="6"/>
      <c r="F1137" s="6"/>
      <c r="G1137" s="25"/>
      <c r="H1137" s="26"/>
      <c r="I1137" s="26"/>
      <c r="J1137" s="27"/>
      <c r="K1137" s="28"/>
    </row>
    <row r="1138" spans="2:11" ht="12.75">
      <c r="B1138" s="6"/>
      <c r="C1138" s="6"/>
      <c r="D1138" s="6"/>
      <c r="E1138" s="6"/>
      <c r="F1138" s="6"/>
      <c r="G1138" s="25"/>
      <c r="H1138" s="26"/>
      <c r="I1138" s="26"/>
      <c r="J1138" s="27"/>
      <c r="K1138" s="28"/>
    </row>
    <row r="1139" spans="2:11" ht="12.75">
      <c r="B1139" s="6"/>
      <c r="C1139" s="6"/>
      <c r="D1139" s="6"/>
      <c r="E1139" s="6"/>
      <c r="F1139" s="6"/>
      <c r="G1139" s="25"/>
      <c r="H1139" s="26"/>
      <c r="I1139" s="26"/>
      <c r="J1139" s="27"/>
      <c r="K1139" s="28"/>
    </row>
    <row r="1140" spans="2:11" ht="12.75">
      <c r="B1140" s="6"/>
      <c r="C1140" s="6"/>
      <c r="D1140" s="6"/>
      <c r="E1140" s="6"/>
      <c r="F1140" s="6"/>
      <c r="G1140" s="25"/>
      <c r="H1140" s="26"/>
      <c r="I1140" s="26"/>
      <c r="J1140" s="27"/>
      <c r="K1140" s="28"/>
    </row>
    <row r="1141" spans="2:11" ht="12.75">
      <c r="B1141" s="6"/>
      <c r="C1141" s="6"/>
      <c r="D1141" s="6"/>
      <c r="E1141" s="6"/>
      <c r="F1141" s="6"/>
      <c r="G1141" s="25"/>
      <c r="H1141" s="26"/>
      <c r="I1141" s="26"/>
      <c r="J1141" s="27"/>
      <c r="K1141" s="28"/>
    </row>
    <row r="1142" spans="2:11" ht="12.75">
      <c r="B1142" s="6"/>
      <c r="C1142" s="6"/>
      <c r="D1142" s="6"/>
      <c r="E1142" s="6"/>
      <c r="F1142" s="6"/>
      <c r="G1142" s="25"/>
      <c r="H1142" s="26"/>
      <c r="I1142" s="26"/>
      <c r="J1142" s="27"/>
      <c r="K1142" s="28"/>
    </row>
    <row r="1143" spans="2:11" ht="12.75">
      <c r="B1143" s="6"/>
      <c r="C1143" s="6"/>
      <c r="D1143" s="6"/>
      <c r="E1143" s="6"/>
      <c r="F1143" s="6"/>
      <c r="G1143" s="25"/>
      <c r="H1143" s="26"/>
      <c r="I1143" s="26"/>
      <c r="J1143" s="27"/>
      <c r="K1143" s="28"/>
    </row>
    <row r="1144" spans="2:11" ht="12.75">
      <c r="B1144" s="6"/>
      <c r="C1144" s="6"/>
      <c r="D1144" s="6"/>
      <c r="E1144" s="6"/>
      <c r="F1144" s="6"/>
      <c r="G1144" s="25"/>
      <c r="H1144" s="26"/>
      <c r="I1144" s="26"/>
      <c r="J1144" s="27"/>
      <c r="K1144" s="28"/>
    </row>
    <row r="1145" spans="2:11" ht="12.75">
      <c r="B1145" s="6"/>
      <c r="C1145" s="6"/>
      <c r="D1145" s="6"/>
      <c r="E1145" s="6"/>
      <c r="F1145" s="6"/>
      <c r="G1145" s="25"/>
      <c r="H1145" s="26"/>
      <c r="I1145" s="26"/>
      <c r="J1145" s="27"/>
      <c r="K1145" s="28"/>
    </row>
    <row r="1146" spans="2:11" ht="12.75">
      <c r="B1146" s="6"/>
      <c r="C1146" s="6"/>
      <c r="D1146" s="6"/>
      <c r="E1146" s="6"/>
      <c r="F1146" s="6"/>
      <c r="G1146" s="25"/>
      <c r="H1146" s="26"/>
      <c r="I1146" s="26"/>
      <c r="J1146" s="27"/>
      <c r="K1146" s="28"/>
    </row>
    <row r="1147" spans="2:11" ht="12.75">
      <c r="B1147" s="6"/>
      <c r="C1147" s="6"/>
      <c r="D1147" s="6"/>
      <c r="E1147" s="6"/>
      <c r="F1147" s="6"/>
      <c r="G1147" s="25"/>
      <c r="H1147" s="26"/>
      <c r="I1147" s="26"/>
      <c r="J1147" s="27"/>
      <c r="K1147" s="28"/>
    </row>
    <row r="1148" spans="2:11" ht="12.75">
      <c r="B1148" s="6"/>
      <c r="C1148" s="6"/>
      <c r="D1148" s="6"/>
      <c r="E1148" s="6"/>
      <c r="F1148" s="6"/>
      <c r="G1148" s="25"/>
      <c r="H1148" s="26"/>
      <c r="I1148" s="26"/>
      <c r="J1148" s="27"/>
      <c r="K1148" s="28"/>
    </row>
    <row r="1149" spans="2:11" ht="12.75">
      <c r="B1149" s="6"/>
      <c r="C1149" s="6"/>
      <c r="D1149" s="6"/>
      <c r="E1149" s="6"/>
      <c r="F1149" s="6"/>
      <c r="G1149" s="25"/>
      <c r="H1149" s="26"/>
      <c r="I1149" s="26"/>
      <c r="J1149" s="27"/>
      <c r="K1149" s="28"/>
    </row>
    <row r="1150" spans="2:11" ht="12.75">
      <c r="B1150" s="6"/>
      <c r="C1150" s="6"/>
      <c r="D1150" s="6"/>
      <c r="E1150" s="6"/>
      <c r="F1150" s="6"/>
      <c r="G1150" s="25"/>
      <c r="H1150" s="26"/>
      <c r="I1150" s="26"/>
      <c r="J1150" s="27"/>
      <c r="K1150" s="28"/>
    </row>
    <row r="1151" spans="2:11" ht="12.75">
      <c r="B1151" s="6"/>
      <c r="C1151" s="6"/>
      <c r="D1151" s="6"/>
      <c r="E1151" s="6"/>
      <c r="F1151" s="6"/>
      <c r="G1151" s="25"/>
      <c r="H1151" s="26"/>
      <c r="I1151" s="26"/>
      <c r="J1151" s="27"/>
      <c r="K1151" s="28"/>
    </row>
    <row r="1152" spans="2:11" ht="12.75">
      <c r="B1152" s="6"/>
      <c r="C1152" s="6"/>
      <c r="D1152" s="6"/>
      <c r="E1152" s="6"/>
      <c r="F1152" s="6"/>
      <c r="G1152" s="25"/>
      <c r="H1152" s="26"/>
      <c r="I1152" s="26"/>
      <c r="J1152" s="27"/>
      <c r="K1152" s="28"/>
    </row>
    <row r="1153" spans="2:11" ht="12.75">
      <c r="B1153" s="6"/>
      <c r="C1153" s="6"/>
      <c r="D1153" s="6"/>
      <c r="E1153" s="6"/>
      <c r="F1153" s="6"/>
      <c r="G1153" s="25"/>
      <c r="H1153" s="26"/>
      <c r="I1153" s="26"/>
      <c r="J1153" s="27"/>
      <c r="K1153" s="28"/>
    </row>
    <row r="1154" spans="2:11" ht="12.75">
      <c r="B1154" s="6"/>
      <c r="C1154" s="6"/>
      <c r="D1154" s="6"/>
      <c r="E1154" s="6"/>
      <c r="F1154" s="6"/>
      <c r="G1154" s="25"/>
      <c r="H1154" s="26"/>
      <c r="I1154" s="26"/>
      <c r="J1154" s="27"/>
      <c r="K1154" s="28"/>
    </row>
    <row r="1155" spans="2:11" ht="12.75">
      <c r="B1155" s="6"/>
      <c r="C1155" s="6"/>
      <c r="D1155" s="6"/>
      <c r="E1155" s="6"/>
      <c r="F1155" s="6"/>
      <c r="G1155" s="25"/>
      <c r="H1155" s="26"/>
      <c r="I1155" s="26"/>
      <c r="J1155" s="27"/>
      <c r="K1155" s="28"/>
    </row>
    <row r="1156" spans="2:11" ht="12.75">
      <c r="B1156" s="6"/>
      <c r="C1156" s="6"/>
      <c r="D1156" s="6"/>
      <c r="E1156" s="6"/>
      <c r="F1156" s="6"/>
      <c r="G1156" s="25"/>
      <c r="H1156" s="26"/>
      <c r="I1156" s="26"/>
      <c r="J1156" s="27"/>
      <c r="K1156" s="28"/>
    </row>
    <row r="1157" spans="2:11" ht="12.75">
      <c r="B1157" s="6"/>
      <c r="C1157" s="6"/>
      <c r="D1157" s="6"/>
      <c r="E1157" s="6"/>
      <c r="F1157" s="6"/>
      <c r="G1157" s="25"/>
      <c r="H1157" s="26"/>
      <c r="I1157" s="26"/>
      <c r="J1157" s="27"/>
      <c r="K1157" s="28"/>
    </row>
    <row r="1158" spans="2:11" ht="12.75">
      <c r="B1158" s="6"/>
      <c r="C1158" s="6"/>
      <c r="D1158" s="6"/>
      <c r="E1158" s="6"/>
      <c r="F1158" s="6"/>
      <c r="G1158" s="25"/>
      <c r="H1158" s="26"/>
      <c r="I1158" s="26"/>
      <c r="J1158" s="27"/>
      <c r="K1158" s="28"/>
    </row>
    <row r="1159" spans="2:11" ht="12.75">
      <c r="B1159" s="6"/>
      <c r="C1159" s="6"/>
      <c r="D1159" s="6"/>
      <c r="E1159" s="6"/>
      <c r="F1159" s="6"/>
      <c r="G1159" s="25"/>
      <c r="H1159" s="26"/>
      <c r="I1159" s="26"/>
      <c r="J1159" s="27"/>
      <c r="K1159" s="28"/>
    </row>
    <row r="1160" spans="2:11" ht="12.75">
      <c r="B1160" s="6"/>
      <c r="C1160" s="6"/>
      <c r="D1160" s="6"/>
      <c r="E1160" s="6"/>
      <c r="F1160" s="6"/>
      <c r="G1160" s="25"/>
      <c r="H1160" s="26"/>
      <c r="I1160" s="26"/>
      <c r="J1160" s="27"/>
      <c r="K1160" s="28"/>
    </row>
    <row r="1161" spans="2:11" ht="12.75">
      <c r="B1161" s="6"/>
      <c r="C1161" s="6"/>
      <c r="D1161" s="6"/>
      <c r="E1161" s="6"/>
      <c r="F1161" s="6"/>
      <c r="G1161" s="25"/>
      <c r="H1161" s="26"/>
      <c r="I1161" s="26"/>
      <c r="J1161" s="27"/>
      <c r="K1161" s="28"/>
    </row>
    <row r="1162" spans="2:11" ht="12.75">
      <c r="B1162" s="6"/>
      <c r="C1162" s="6"/>
      <c r="D1162" s="6"/>
      <c r="E1162" s="6"/>
      <c r="F1162" s="6"/>
      <c r="G1162" s="25"/>
      <c r="H1162" s="26"/>
      <c r="I1162" s="26"/>
      <c r="J1162" s="27"/>
      <c r="K1162" s="28"/>
    </row>
    <row r="1163" spans="2:11" ht="12.75">
      <c r="B1163" s="6"/>
      <c r="C1163" s="6"/>
      <c r="D1163" s="6"/>
      <c r="E1163" s="6"/>
      <c r="F1163" s="6"/>
      <c r="G1163" s="25"/>
      <c r="H1163" s="26"/>
      <c r="I1163" s="26"/>
      <c r="J1163" s="27"/>
      <c r="K1163" s="28"/>
    </row>
    <row r="1164" spans="2:11" ht="12.75">
      <c r="B1164" s="6"/>
      <c r="C1164" s="6"/>
      <c r="D1164" s="6"/>
      <c r="E1164" s="6"/>
      <c r="F1164" s="6"/>
      <c r="G1164" s="25"/>
      <c r="H1164" s="26"/>
      <c r="I1164" s="26"/>
      <c r="J1164" s="27"/>
      <c r="K1164" s="28"/>
    </row>
    <row r="1165" spans="2:11" ht="12.75">
      <c r="B1165" s="6"/>
      <c r="C1165" s="6"/>
      <c r="D1165" s="6"/>
      <c r="E1165" s="6"/>
      <c r="F1165" s="6"/>
      <c r="G1165" s="25"/>
      <c r="H1165" s="26"/>
      <c r="I1165" s="26"/>
      <c r="J1165" s="27"/>
      <c r="K1165" s="28"/>
    </row>
    <row r="1166" spans="2:11" ht="12.75">
      <c r="B1166" s="6"/>
      <c r="C1166" s="6"/>
      <c r="D1166" s="6"/>
      <c r="E1166" s="6"/>
      <c r="F1166" s="6"/>
      <c r="G1166" s="25"/>
      <c r="H1166" s="26"/>
      <c r="I1166" s="26"/>
      <c r="J1166" s="27"/>
      <c r="K1166" s="28"/>
    </row>
    <row r="1167" spans="2:11" ht="12.75">
      <c r="B1167" s="6"/>
      <c r="C1167" s="6"/>
      <c r="D1167" s="6"/>
      <c r="E1167" s="6"/>
      <c r="F1167" s="6"/>
      <c r="G1167" s="25"/>
      <c r="H1167" s="26"/>
      <c r="I1167" s="26"/>
      <c r="J1167" s="27"/>
      <c r="K1167" s="28"/>
    </row>
    <row r="1168" spans="2:11" ht="12.75">
      <c r="B1168" s="6"/>
      <c r="C1168" s="6"/>
      <c r="D1168" s="6"/>
      <c r="E1168" s="6"/>
      <c r="F1168" s="6"/>
      <c r="G1168" s="25"/>
      <c r="H1168" s="26"/>
      <c r="I1168" s="26"/>
      <c r="J1168" s="27"/>
      <c r="K1168" s="28"/>
    </row>
    <row r="1169" spans="2:11" ht="12.75">
      <c r="B1169" s="6"/>
      <c r="C1169" s="6"/>
      <c r="D1169" s="6"/>
      <c r="E1169" s="6"/>
      <c r="F1169" s="6"/>
      <c r="G1169" s="25"/>
      <c r="H1169" s="26"/>
      <c r="I1169" s="26"/>
      <c r="J1169" s="27"/>
      <c r="K1169" s="28"/>
    </row>
    <row r="1170" spans="2:11" ht="12.75">
      <c r="B1170" s="6"/>
      <c r="C1170" s="6"/>
      <c r="D1170" s="6"/>
      <c r="E1170" s="6"/>
      <c r="F1170" s="6"/>
      <c r="G1170" s="25"/>
      <c r="H1170" s="26"/>
      <c r="I1170" s="26"/>
      <c r="J1170" s="27"/>
      <c r="K1170" s="28"/>
    </row>
    <row r="1171" spans="2:11" ht="12.75">
      <c r="B1171" s="6"/>
      <c r="C1171" s="6"/>
      <c r="D1171" s="6"/>
      <c r="E1171" s="6"/>
      <c r="F1171" s="6"/>
      <c r="G1171" s="25"/>
      <c r="H1171" s="26"/>
      <c r="I1171" s="26"/>
      <c r="J1171" s="27"/>
      <c r="K1171" s="28"/>
    </row>
    <row r="1172" spans="2:11" ht="12.75">
      <c r="B1172" s="6"/>
      <c r="C1172" s="6"/>
      <c r="D1172" s="6"/>
      <c r="E1172" s="6"/>
      <c r="F1172" s="6"/>
      <c r="G1172" s="25"/>
      <c r="H1172" s="26"/>
      <c r="I1172" s="26"/>
      <c r="J1172" s="27"/>
      <c r="K1172" s="28"/>
    </row>
    <row r="1173" spans="2:11" ht="12.75">
      <c r="B1173" s="6"/>
      <c r="C1173" s="6"/>
      <c r="D1173" s="6"/>
      <c r="E1173" s="6"/>
      <c r="F1173" s="6"/>
      <c r="G1173" s="25"/>
      <c r="H1173" s="26"/>
      <c r="I1173" s="26"/>
      <c r="J1173" s="27"/>
      <c r="K1173" s="28"/>
    </row>
    <row r="1174" spans="2:11" ht="12.75">
      <c r="B1174" s="6"/>
      <c r="C1174" s="6"/>
      <c r="D1174" s="6"/>
      <c r="E1174" s="6"/>
      <c r="F1174" s="6"/>
      <c r="G1174" s="25"/>
      <c r="H1174" s="26"/>
      <c r="I1174" s="26"/>
      <c r="J1174" s="27"/>
      <c r="K1174" s="28"/>
    </row>
    <row r="1175" spans="2:11" ht="12.75">
      <c r="B1175" s="6"/>
      <c r="C1175" s="6"/>
      <c r="D1175" s="6"/>
      <c r="E1175" s="6"/>
      <c r="F1175" s="6"/>
      <c r="G1175" s="25"/>
      <c r="H1175" s="26"/>
      <c r="I1175" s="26"/>
      <c r="J1175" s="27"/>
      <c r="K1175" s="28"/>
    </row>
    <row r="1176" spans="2:11" ht="12.75">
      <c r="B1176" s="6"/>
      <c r="C1176" s="6"/>
      <c r="D1176" s="6"/>
      <c r="E1176" s="6"/>
      <c r="F1176" s="6"/>
      <c r="G1176" s="25"/>
      <c r="H1176" s="26"/>
      <c r="I1176" s="26"/>
      <c r="J1176" s="27"/>
      <c r="K1176" s="28"/>
    </row>
    <row r="1177" spans="2:11" ht="12.75">
      <c r="B1177" s="6"/>
      <c r="C1177" s="6"/>
      <c r="D1177" s="6"/>
      <c r="E1177" s="6"/>
      <c r="F1177" s="6"/>
      <c r="G1177" s="25"/>
      <c r="H1177" s="26"/>
      <c r="I1177" s="26"/>
      <c r="J1177" s="27"/>
      <c r="K1177" s="28"/>
    </row>
    <row r="1178" spans="2:11" ht="12.75">
      <c r="B1178" s="6"/>
      <c r="C1178" s="6"/>
      <c r="D1178" s="6"/>
      <c r="E1178" s="6"/>
      <c r="F1178" s="6"/>
      <c r="G1178" s="25"/>
      <c r="H1178" s="26"/>
      <c r="I1178" s="26"/>
      <c r="J1178" s="27"/>
      <c r="K1178" s="28"/>
    </row>
    <row r="1179" spans="2:11" ht="12.75">
      <c r="B1179" s="6"/>
      <c r="C1179" s="6"/>
      <c r="D1179" s="6"/>
      <c r="E1179" s="6"/>
      <c r="F1179" s="6"/>
      <c r="G1179" s="25"/>
      <c r="H1179" s="26"/>
      <c r="I1179" s="26"/>
      <c r="J1179" s="27"/>
      <c r="K1179" s="28"/>
    </row>
    <row r="1180" spans="2:11" ht="12.75">
      <c r="B1180" s="6"/>
      <c r="C1180" s="6"/>
      <c r="D1180" s="6"/>
      <c r="E1180" s="6"/>
      <c r="F1180" s="6"/>
      <c r="G1180" s="25"/>
      <c r="H1180" s="26"/>
      <c r="I1180" s="26"/>
      <c r="J1180" s="27"/>
      <c r="K1180" s="28"/>
    </row>
    <row r="1181" spans="2:11" ht="12.75">
      <c r="B1181" s="6"/>
      <c r="C1181" s="6"/>
      <c r="D1181" s="6"/>
      <c r="E1181" s="6"/>
      <c r="F1181" s="6"/>
      <c r="G1181" s="25"/>
      <c r="H1181" s="26"/>
      <c r="I1181" s="26"/>
      <c r="J1181" s="27"/>
      <c r="K1181" s="28"/>
    </row>
    <row r="1182" spans="2:11" ht="12.75">
      <c r="B1182" s="6"/>
      <c r="C1182" s="6"/>
      <c r="D1182" s="6"/>
      <c r="E1182" s="6"/>
      <c r="F1182" s="6"/>
      <c r="G1182" s="25"/>
      <c r="H1182" s="26"/>
      <c r="I1182" s="26"/>
      <c r="J1182" s="27"/>
      <c r="K1182" s="28"/>
    </row>
    <row r="1183" spans="2:11" ht="12.75">
      <c r="B1183" s="6"/>
      <c r="C1183" s="6"/>
      <c r="D1183" s="6"/>
      <c r="E1183" s="6"/>
      <c r="F1183" s="6"/>
      <c r="G1183" s="25"/>
      <c r="H1183" s="26"/>
      <c r="I1183" s="26"/>
      <c r="J1183" s="27"/>
      <c r="K1183" s="28"/>
    </row>
    <row r="1184" spans="2:11" ht="12.75">
      <c r="B1184" s="6"/>
      <c r="C1184" s="6"/>
      <c r="D1184" s="6"/>
      <c r="E1184" s="6"/>
      <c r="F1184" s="6"/>
      <c r="G1184" s="25"/>
      <c r="H1184" s="26"/>
      <c r="I1184" s="26"/>
      <c r="J1184" s="27"/>
      <c r="K1184" s="28"/>
    </row>
    <row r="1185" spans="2:11" ht="12.75">
      <c r="B1185" s="6"/>
      <c r="C1185" s="6"/>
      <c r="D1185" s="6"/>
      <c r="E1185" s="6"/>
      <c r="F1185" s="6"/>
      <c r="G1185" s="25"/>
      <c r="H1185" s="26"/>
      <c r="I1185" s="26"/>
      <c r="J1185" s="27"/>
      <c r="K1185" s="28"/>
    </row>
    <row r="1186" spans="2:11" ht="12.75">
      <c r="B1186" s="6"/>
      <c r="C1186" s="6"/>
      <c r="D1186" s="6"/>
      <c r="E1186" s="6"/>
      <c r="F1186" s="6"/>
      <c r="G1186" s="25"/>
      <c r="H1186" s="26"/>
      <c r="I1186" s="26"/>
      <c r="J1186" s="27"/>
      <c r="K1186" s="28"/>
    </row>
    <row r="1187" spans="2:11" ht="12.75">
      <c r="B1187" s="6"/>
      <c r="C1187" s="6"/>
      <c r="D1187" s="6"/>
      <c r="E1187" s="6"/>
      <c r="F1187" s="6"/>
      <c r="G1187" s="25"/>
      <c r="H1187" s="26"/>
      <c r="I1187" s="26"/>
      <c r="J1187" s="27"/>
      <c r="K1187" s="28"/>
    </row>
    <row r="1188" spans="2:11" ht="12.75">
      <c r="B1188" s="6"/>
      <c r="C1188" s="6"/>
      <c r="D1188" s="6"/>
      <c r="E1188" s="6"/>
      <c r="F1188" s="6"/>
      <c r="G1188" s="25"/>
      <c r="H1188" s="26"/>
      <c r="I1188" s="26"/>
      <c r="J1188" s="27"/>
      <c r="K1188" s="28"/>
    </row>
    <row r="1189" spans="2:11" ht="12.75">
      <c r="B1189" s="6"/>
      <c r="C1189" s="6"/>
      <c r="D1189" s="6"/>
      <c r="E1189" s="6"/>
      <c r="F1189" s="6"/>
      <c r="G1189" s="25"/>
      <c r="H1189" s="26"/>
      <c r="I1189" s="26"/>
      <c r="J1189" s="27"/>
      <c r="K1189" s="28"/>
    </row>
    <row r="1190" spans="2:11" ht="12.75">
      <c r="B1190" s="6"/>
      <c r="C1190" s="6"/>
      <c r="D1190" s="6"/>
      <c r="E1190" s="6"/>
      <c r="F1190" s="6"/>
      <c r="G1190" s="25"/>
      <c r="H1190" s="26"/>
      <c r="I1190" s="26"/>
      <c r="J1190" s="27"/>
      <c r="K1190" s="28"/>
    </row>
    <row r="1191" spans="2:11" ht="12.75">
      <c r="B1191" s="6"/>
      <c r="C1191" s="6"/>
      <c r="D1191" s="6"/>
      <c r="E1191" s="6"/>
      <c r="F1191" s="6"/>
      <c r="G1191" s="25"/>
      <c r="H1191" s="26"/>
      <c r="I1191" s="26"/>
      <c r="J1191" s="27"/>
      <c r="K1191" s="28"/>
    </row>
    <row r="1192" spans="2:11" ht="12.75">
      <c r="B1192" s="6"/>
      <c r="C1192" s="6"/>
      <c r="D1192" s="6"/>
      <c r="E1192" s="6"/>
      <c r="F1192" s="6"/>
      <c r="G1192" s="25"/>
      <c r="H1192" s="26"/>
      <c r="I1192" s="26"/>
      <c r="J1192" s="27"/>
      <c r="K1192" s="28"/>
    </row>
    <row r="1193" spans="2:11" ht="12.75">
      <c r="B1193" s="6"/>
      <c r="C1193" s="6"/>
      <c r="D1193" s="6"/>
      <c r="E1193" s="6"/>
      <c r="F1193" s="6"/>
      <c r="G1193" s="25"/>
      <c r="H1193" s="26"/>
      <c r="I1193" s="26"/>
      <c r="J1193" s="27"/>
      <c r="K1193" s="28"/>
    </row>
    <row r="1194" spans="2:11" ht="12.75">
      <c r="B1194" s="6"/>
      <c r="C1194" s="6"/>
      <c r="D1194" s="6"/>
      <c r="E1194" s="6"/>
      <c r="F1194" s="6"/>
      <c r="G1194" s="25"/>
      <c r="H1194" s="26"/>
      <c r="I1194" s="26"/>
      <c r="J1194" s="27"/>
      <c r="K1194" s="28"/>
    </row>
    <row r="1195" spans="2:11" ht="12.75">
      <c r="B1195" s="6"/>
      <c r="C1195" s="6"/>
      <c r="D1195" s="6"/>
      <c r="E1195" s="6"/>
      <c r="F1195" s="6"/>
      <c r="G1195" s="25"/>
      <c r="H1195" s="26"/>
      <c r="I1195" s="26"/>
      <c r="J1195" s="27"/>
      <c r="K1195" s="28"/>
    </row>
    <row r="1196" spans="2:11" ht="12.75">
      <c r="B1196" s="6"/>
      <c r="C1196" s="6"/>
      <c r="D1196" s="6"/>
      <c r="E1196" s="6"/>
      <c r="F1196" s="6"/>
      <c r="G1196" s="25"/>
      <c r="H1196" s="26"/>
      <c r="I1196" s="26"/>
      <c r="J1196" s="27"/>
      <c r="K1196" s="28"/>
    </row>
    <row r="1197" spans="2:11" ht="12.75">
      <c r="B1197" s="6"/>
      <c r="C1197" s="6"/>
      <c r="D1197" s="6"/>
      <c r="E1197" s="6"/>
      <c r="F1197" s="6"/>
      <c r="G1197" s="25"/>
      <c r="H1197" s="26"/>
      <c r="I1197" s="26"/>
      <c r="J1197" s="27"/>
      <c r="K1197" s="28"/>
    </row>
    <row r="1198" spans="2:11" ht="12.75">
      <c r="B1198" s="6"/>
      <c r="C1198" s="6"/>
      <c r="D1198" s="6"/>
      <c r="E1198" s="6"/>
      <c r="F1198" s="6"/>
      <c r="G1198" s="25"/>
      <c r="H1198" s="26"/>
      <c r="I1198" s="26"/>
      <c r="J1198" s="27"/>
      <c r="K1198" s="28"/>
    </row>
    <row r="1199" spans="2:11" ht="12.75">
      <c r="B1199" s="6"/>
      <c r="C1199" s="6"/>
      <c r="D1199" s="6"/>
      <c r="E1199" s="6"/>
      <c r="F1199" s="6"/>
      <c r="G1199" s="25"/>
      <c r="H1199" s="26"/>
      <c r="I1199" s="26"/>
      <c r="J1199" s="27"/>
      <c r="K1199" s="28"/>
    </row>
    <row r="1200" spans="2:11" ht="12.75">
      <c r="B1200" s="6"/>
      <c r="C1200" s="6"/>
      <c r="D1200" s="6"/>
      <c r="E1200" s="6"/>
      <c r="F1200" s="6"/>
      <c r="G1200" s="25"/>
      <c r="H1200" s="26"/>
      <c r="I1200" s="26"/>
      <c r="J1200" s="27"/>
      <c r="K1200" s="28"/>
    </row>
    <row r="1201" spans="2:11" ht="12.75">
      <c r="B1201" s="6"/>
      <c r="C1201" s="6"/>
      <c r="D1201" s="6"/>
      <c r="E1201" s="6"/>
      <c r="F1201" s="6"/>
      <c r="G1201" s="25"/>
      <c r="H1201" s="26"/>
      <c r="I1201" s="26"/>
      <c r="J1201" s="27"/>
      <c r="K1201" s="28"/>
    </row>
    <row r="1202" spans="2:11" ht="12.75">
      <c r="B1202" s="6"/>
      <c r="C1202" s="6"/>
      <c r="D1202" s="6"/>
      <c r="E1202" s="6"/>
      <c r="F1202" s="6"/>
      <c r="G1202" s="25"/>
      <c r="H1202" s="26"/>
      <c r="I1202" s="26"/>
      <c r="J1202" s="27"/>
      <c r="K1202" s="28"/>
    </row>
    <row r="1203" spans="2:11" ht="12.75">
      <c r="B1203" s="6"/>
      <c r="C1203" s="6"/>
      <c r="D1203" s="6"/>
      <c r="E1203" s="6"/>
      <c r="F1203" s="6"/>
      <c r="G1203" s="25"/>
      <c r="H1203" s="26"/>
      <c r="I1203" s="26"/>
      <c r="J1203" s="27"/>
      <c r="K1203" s="28"/>
    </row>
    <row r="1204" spans="2:11" ht="12.75">
      <c r="B1204" s="6"/>
      <c r="C1204" s="6"/>
      <c r="D1204" s="6"/>
      <c r="E1204" s="6"/>
      <c r="F1204" s="6"/>
      <c r="G1204" s="25"/>
      <c r="H1204" s="26"/>
      <c r="I1204" s="26"/>
      <c r="J1204" s="27"/>
      <c r="K1204" s="28"/>
    </row>
    <row r="1205" spans="2:11" ht="12.75">
      <c r="B1205" s="6"/>
      <c r="C1205" s="6"/>
      <c r="D1205" s="6"/>
      <c r="E1205" s="6"/>
      <c r="F1205" s="6"/>
      <c r="G1205" s="25"/>
      <c r="H1205" s="26"/>
      <c r="I1205" s="26"/>
      <c r="J1205" s="27"/>
      <c r="K1205" s="28"/>
    </row>
    <row r="1206" spans="2:11" ht="12.75">
      <c r="B1206" s="6"/>
      <c r="C1206" s="6"/>
      <c r="D1206" s="6"/>
      <c r="E1206" s="6"/>
      <c r="F1206" s="6"/>
      <c r="G1206" s="25"/>
      <c r="H1206" s="26"/>
      <c r="I1206" s="26"/>
      <c r="J1206" s="27"/>
      <c r="K1206" s="28"/>
    </row>
    <row r="1207" spans="2:11" ht="12.75">
      <c r="B1207" s="6"/>
      <c r="C1207" s="6"/>
      <c r="D1207" s="6"/>
      <c r="E1207" s="6"/>
      <c r="F1207" s="6"/>
      <c r="G1207" s="25"/>
      <c r="H1207" s="26"/>
      <c r="I1207" s="26"/>
      <c r="J1207" s="27"/>
      <c r="K1207" s="28"/>
    </row>
    <row r="1208" spans="2:11" ht="12.75">
      <c r="B1208" s="6"/>
      <c r="C1208" s="6"/>
      <c r="D1208" s="6"/>
      <c r="E1208" s="6"/>
      <c r="F1208" s="6"/>
      <c r="G1208" s="25"/>
      <c r="H1208" s="26"/>
      <c r="I1208" s="26"/>
      <c r="J1208" s="27"/>
      <c r="K1208" s="28"/>
    </row>
    <row r="1209" spans="2:11" ht="12.75">
      <c r="B1209" s="6"/>
      <c r="C1209" s="6"/>
      <c r="D1209" s="6"/>
      <c r="E1209" s="6"/>
      <c r="F1209" s="6"/>
      <c r="G1209" s="25"/>
      <c r="H1209" s="26"/>
      <c r="I1209" s="26"/>
      <c r="J1209" s="27"/>
      <c r="K1209" s="28"/>
    </row>
    <row r="1210" spans="2:11" ht="12.75">
      <c r="B1210" s="6"/>
      <c r="C1210" s="6"/>
      <c r="D1210" s="6"/>
      <c r="E1210" s="6"/>
      <c r="F1210" s="6"/>
      <c r="G1210" s="25"/>
      <c r="H1210" s="26"/>
      <c r="I1210" s="26"/>
      <c r="J1210" s="27"/>
      <c r="K1210" s="28"/>
    </row>
    <row r="1211" spans="2:11" ht="12.75">
      <c r="B1211" s="6"/>
      <c r="C1211" s="6"/>
      <c r="D1211" s="6"/>
      <c r="E1211" s="6"/>
      <c r="F1211" s="6"/>
      <c r="G1211" s="25"/>
      <c r="H1211" s="26"/>
      <c r="I1211" s="26"/>
      <c r="J1211" s="27"/>
      <c r="K1211" s="28"/>
    </row>
    <row r="1212" spans="2:11" ht="12.75">
      <c r="B1212" s="6"/>
      <c r="C1212" s="6"/>
      <c r="D1212" s="6"/>
      <c r="E1212" s="6"/>
      <c r="F1212" s="6"/>
      <c r="G1212" s="25"/>
      <c r="H1212" s="26"/>
      <c r="I1212" s="26"/>
      <c r="J1212" s="27"/>
      <c r="K1212" s="28"/>
    </row>
    <row r="1213" spans="2:11" ht="12.75">
      <c r="B1213" s="6"/>
      <c r="C1213" s="6"/>
      <c r="D1213" s="6"/>
      <c r="E1213" s="6"/>
      <c r="F1213" s="6"/>
      <c r="G1213" s="25"/>
      <c r="H1213" s="26"/>
      <c r="I1213" s="26"/>
      <c r="J1213" s="27"/>
      <c r="K1213" s="28"/>
    </row>
    <row r="1214" spans="2:11" ht="12.75">
      <c r="B1214" s="6"/>
      <c r="C1214" s="6"/>
      <c r="D1214" s="6"/>
      <c r="E1214" s="6"/>
      <c r="F1214" s="6"/>
      <c r="G1214" s="25"/>
      <c r="H1214" s="26"/>
      <c r="I1214" s="26"/>
      <c r="J1214" s="27"/>
      <c r="K1214" s="28"/>
    </row>
    <row r="1215" spans="2:11" ht="12.75">
      <c r="B1215" s="6"/>
      <c r="C1215" s="6"/>
      <c r="D1215" s="6"/>
      <c r="E1215" s="6"/>
      <c r="F1215" s="6"/>
      <c r="G1215" s="25"/>
      <c r="H1215" s="26"/>
      <c r="I1215" s="26"/>
      <c r="J1215" s="27"/>
      <c r="K1215" s="28"/>
    </row>
    <row r="1216" spans="2:11" ht="12.75">
      <c r="B1216" s="6"/>
      <c r="C1216" s="6"/>
      <c r="D1216" s="6"/>
      <c r="E1216" s="6"/>
      <c r="F1216" s="6"/>
      <c r="G1216" s="25"/>
      <c r="H1216" s="26"/>
      <c r="I1216" s="26"/>
      <c r="J1216" s="27"/>
      <c r="K1216" s="28"/>
    </row>
    <row r="1217" spans="2:11" ht="12.75">
      <c r="B1217" s="6"/>
      <c r="C1217" s="6"/>
      <c r="D1217" s="6"/>
      <c r="E1217" s="6"/>
      <c r="F1217" s="6"/>
      <c r="G1217" s="25"/>
      <c r="H1217" s="26"/>
      <c r="I1217" s="26"/>
      <c r="J1217" s="27"/>
      <c r="K1217" s="28"/>
    </row>
    <row r="1218" spans="2:11" ht="12.75">
      <c r="B1218" s="6"/>
      <c r="C1218" s="6"/>
      <c r="D1218" s="6"/>
      <c r="E1218" s="6"/>
      <c r="F1218" s="6"/>
      <c r="G1218" s="25"/>
      <c r="H1218" s="26"/>
      <c r="I1218" s="26"/>
      <c r="J1218" s="27"/>
      <c r="K1218" s="28"/>
    </row>
    <row r="1219" spans="2:11" ht="12.75">
      <c r="B1219" s="6"/>
      <c r="C1219" s="6"/>
      <c r="D1219" s="6"/>
      <c r="E1219" s="6"/>
      <c r="F1219" s="6"/>
      <c r="G1219" s="25"/>
      <c r="H1219" s="26"/>
      <c r="I1219" s="26"/>
      <c r="J1219" s="27"/>
      <c r="K1219" s="28"/>
    </row>
    <row r="1220" spans="2:11" ht="12.75">
      <c r="B1220" s="6"/>
      <c r="C1220" s="6"/>
      <c r="D1220" s="6"/>
      <c r="E1220" s="6"/>
      <c r="F1220" s="6"/>
      <c r="G1220" s="25"/>
      <c r="H1220" s="26"/>
      <c r="I1220" s="26"/>
      <c r="J1220" s="27"/>
      <c r="K1220" s="28"/>
    </row>
    <row r="1221" spans="2:11" ht="12.75">
      <c r="B1221" s="6"/>
      <c r="C1221" s="6"/>
      <c r="D1221" s="6"/>
      <c r="E1221" s="6"/>
      <c r="F1221" s="6"/>
      <c r="G1221" s="25"/>
      <c r="H1221" s="26"/>
      <c r="I1221" s="26"/>
      <c r="J1221" s="27"/>
      <c r="K1221" s="28"/>
    </row>
    <row r="1222" spans="2:11" ht="12.75">
      <c r="B1222" s="6"/>
      <c r="C1222" s="6"/>
      <c r="D1222" s="6"/>
      <c r="E1222" s="6"/>
      <c r="F1222" s="6"/>
      <c r="G1222" s="25"/>
      <c r="H1222" s="26"/>
      <c r="I1222" s="26"/>
      <c r="J1222" s="27"/>
      <c r="K1222" s="28"/>
    </row>
    <row r="1223" spans="2:11" ht="12.75">
      <c r="B1223" s="6"/>
      <c r="C1223" s="6"/>
      <c r="D1223" s="6"/>
      <c r="E1223" s="6"/>
      <c r="F1223" s="6"/>
      <c r="G1223" s="25"/>
      <c r="H1223" s="26"/>
      <c r="I1223" s="26"/>
      <c r="J1223" s="27"/>
      <c r="K1223" s="28"/>
    </row>
    <row r="1224" spans="2:11" ht="12.75">
      <c r="B1224" s="6"/>
      <c r="C1224" s="6"/>
      <c r="D1224" s="6"/>
      <c r="E1224" s="6"/>
      <c r="F1224" s="6"/>
      <c r="G1224" s="25"/>
      <c r="H1224" s="26"/>
      <c r="I1224" s="26"/>
      <c r="J1224" s="27"/>
      <c r="K1224" s="28"/>
    </row>
    <row r="1225" spans="2:11" ht="12.75">
      <c r="B1225" s="6"/>
      <c r="C1225" s="6"/>
      <c r="D1225" s="6"/>
      <c r="E1225" s="6"/>
      <c r="F1225" s="6"/>
      <c r="G1225" s="25"/>
      <c r="H1225" s="26"/>
      <c r="I1225" s="26"/>
      <c r="J1225" s="27"/>
      <c r="K1225" s="28"/>
    </row>
    <row r="1226" spans="2:11" ht="12.75">
      <c r="B1226" s="6"/>
      <c r="C1226" s="6"/>
      <c r="D1226" s="6"/>
      <c r="E1226" s="6"/>
      <c r="F1226" s="6"/>
      <c r="G1226" s="25"/>
      <c r="H1226" s="26"/>
      <c r="I1226" s="26"/>
      <c r="J1226" s="27"/>
      <c r="K1226" s="28"/>
    </row>
    <row r="1227" spans="2:11" ht="12.75">
      <c r="B1227" s="6"/>
      <c r="C1227" s="6"/>
      <c r="D1227" s="6"/>
      <c r="E1227" s="6"/>
      <c r="F1227" s="6"/>
      <c r="G1227" s="25"/>
      <c r="H1227" s="26"/>
      <c r="I1227" s="26"/>
      <c r="J1227" s="27"/>
      <c r="K1227" s="28"/>
    </row>
    <row r="1228" spans="2:11" ht="12.75">
      <c r="B1228" s="6"/>
      <c r="C1228" s="6"/>
      <c r="D1228" s="6"/>
      <c r="E1228" s="6"/>
      <c r="F1228" s="6"/>
      <c r="G1228" s="25"/>
      <c r="H1228" s="26"/>
      <c r="I1228" s="26"/>
      <c r="J1228" s="27"/>
      <c r="K1228" s="28"/>
    </row>
    <row r="1229" spans="2:11" ht="12.75">
      <c r="B1229" s="6"/>
      <c r="C1229" s="6"/>
      <c r="D1229" s="6"/>
      <c r="E1229" s="6"/>
      <c r="F1229" s="6"/>
      <c r="G1229" s="25"/>
      <c r="H1229" s="26"/>
      <c r="I1229" s="26"/>
      <c r="J1229" s="27"/>
      <c r="K1229" s="28"/>
    </row>
    <row r="1230" spans="2:11" ht="12.75">
      <c r="B1230" s="6"/>
      <c r="C1230" s="6"/>
      <c r="D1230" s="6"/>
      <c r="E1230" s="6"/>
      <c r="F1230" s="6"/>
      <c r="G1230" s="25"/>
      <c r="H1230" s="26"/>
      <c r="I1230" s="26"/>
      <c r="J1230" s="27"/>
      <c r="K1230" s="28"/>
    </row>
    <row r="1231" spans="2:11" ht="12.75">
      <c r="B1231" s="6"/>
      <c r="C1231" s="6"/>
      <c r="D1231" s="6"/>
      <c r="E1231" s="6"/>
      <c r="F1231" s="6"/>
      <c r="G1231" s="25"/>
      <c r="H1231" s="26"/>
      <c r="I1231" s="26"/>
      <c r="J1231" s="27"/>
      <c r="K1231" s="28"/>
    </row>
    <row r="1232" spans="2:11" ht="12.75">
      <c r="B1232" s="6"/>
      <c r="C1232" s="6"/>
      <c r="D1232" s="6"/>
      <c r="E1232" s="6"/>
      <c r="F1232" s="6"/>
      <c r="G1232" s="25"/>
      <c r="H1232" s="26"/>
      <c r="I1232" s="26"/>
      <c r="J1232" s="27"/>
      <c r="K1232" s="28"/>
    </row>
    <row r="1233" spans="2:11" ht="12.75">
      <c r="B1233" s="6"/>
      <c r="C1233" s="6"/>
      <c r="D1233" s="6"/>
      <c r="E1233" s="6"/>
      <c r="F1233" s="6"/>
      <c r="G1233" s="25"/>
      <c r="H1233" s="26"/>
      <c r="I1233" s="26"/>
      <c r="J1233" s="27"/>
      <c r="K1233" s="28"/>
    </row>
    <row r="1234" spans="2:11" ht="12.75">
      <c r="B1234" s="6"/>
      <c r="C1234" s="6"/>
      <c r="D1234" s="6"/>
      <c r="E1234" s="6"/>
      <c r="F1234" s="6"/>
      <c r="G1234" s="25"/>
      <c r="H1234" s="26"/>
      <c r="I1234" s="26"/>
      <c r="J1234" s="27"/>
      <c r="K1234" s="28"/>
    </row>
    <row r="1235" spans="2:11" ht="12.75">
      <c r="B1235" s="6"/>
      <c r="C1235" s="6"/>
      <c r="D1235" s="6"/>
      <c r="E1235" s="6"/>
      <c r="F1235" s="6"/>
      <c r="G1235" s="25"/>
      <c r="H1235" s="26"/>
      <c r="I1235" s="26"/>
      <c r="J1235" s="27"/>
      <c r="K1235" s="28"/>
    </row>
    <row r="1236" spans="2:11" ht="12.75">
      <c r="B1236" s="6"/>
      <c r="C1236" s="6"/>
      <c r="D1236" s="6"/>
      <c r="E1236" s="6"/>
      <c r="F1236" s="6"/>
      <c r="G1236" s="25"/>
      <c r="H1236" s="26"/>
      <c r="I1236" s="26"/>
      <c r="J1236" s="27"/>
      <c r="K1236" s="28"/>
    </row>
    <row r="1237" spans="2:11" ht="12.75">
      <c r="B1237" s="6"/>
      <c r="C1237" s="6"/>
      <c r="D1237" s="6"/>
      <c r="E1237" s="6"/>
      <c r="F1237" s="6"/>
      <c r="G1237" s="25"/>
      <c r="H1237" s="26"/>
      <c r="I1237" s="26"/>
      <c r="J1237" s="27"/>
      <c r="K1237" s="28"/>
    </row>
    <row r="1238" spans="2:11" ht="12.75">
      <c r="B1238" s="6"/>
      <c r="C1238" s="6"/>
      <c r="D1238" s="6"/>
      <c r="E1238" s="6"/>
      <c r="F1238" s="6"/>
      <c r="G1238" s="25"/>
      <c r="H1238" s="26"/>
      <c r="I1238" s="26"/>
      <c r="J1238" s="27"/>
      <c r="K1238" s="28"/>
    </row>
    <row r="1239" spans="2:11" ht="12.75">
      <c r="B1239" s="6"/>
      <c r="C1239" s="6"/>
      <c r="D1239" s="6"/>
      <c r="E1239" s="6"/>
      <c r="F1239" s="6"/>
      <c r="G1239" s="25"/>
      <c r="H1239" s="26"/>
      <c r="I1239" s="26"/>
      <c r="J1239" s="27"/>
      <c r="K1239" s="28"/>
    </row>
    <row r="1240" spans="2:11" ht="12.75">
      <c r="B1240" s="6"/>
      <c r="C1240" s="6"/>
      <c r="D1240" s="6"/>
      <c r="E1240" s="6"/>
      <c r="F1240" s="6"/>
      <c r="G1240" s="25"/>
      <c r="H1240" s="26"/>
      <c r="I1240" s="26"/>
      <c r="J1240" s="27"/>
      <c r="K1240" s="28"/>
    </row>
    <row r="1241" spans="2:11" ht="12.75">
      <c r="B1241" s="6"/>
      <c r="C1241" s="6"/>
      <c r="D1241" s="6"/>
      <c r="E1241" s="6"/>
      <c r="F1241" s="6"/>
      <c r="G1241" s="25"/>
      <c r="H1241" s="26"/>
      <c r="I1241" s="26"/>
      <c r="J1241" s="27"/>
      <c r="K1241" s="28"/>
    </row>
    <row r="1242" spans="2:11" ht="12.75">
      <c r="B1242" s="6"/>
      <c r="C1242" s="6"/>
      <c r="D1242" s="6"/>
      <c r="E1242" s="6"/>
      <c r="F1242" s="6"/>
      <c r="G1242" s="25"/>
      <c r="H1242" s="26"/>
      <c r="I1242" s="26"/>
      <c r="J1242" s="27"/>
      <c r="K1242" s="28"/>
    </row>
    <row r="1243" spans="2:11" ht="12.75">
      <c r="B1243" s="6"/>
      <c r="C1243" s="6"/>
      <c r="D1243" s="6"/>
      <c r="E1243" s="6"/>
      <c r="F1243" s="6"/>
      <c r="G1243" s="25"/>
      <c r="H1243" s="26"/>
      <c r="I1243" s="26"/>
      <c r="J1243" s="27"/>
      <c r="K1243" s="28"/>
    </row>
    <row r="1244" spans="2:11" ht="12.75">
      <c r="B1244" s="6"/>
      <c r="C1244" s="6"/>
      <c r="D1244" s="6"/>
      <c r="E1244" s="6"/>
      <c r="F1244" s="6"/>
      <c r="G1244" s="25"/>
      <c r="H1244" s="26"/>
      <c r="I1244" s="26"/>
      <c r="J1244" s="27"/>
      <c r="K1244" s="28"/>
    </row>
    <row r="1245" spans="2:11" ht="12.75">
      <c r="B1245" s="6"/>
      <c r="C1245" s="6"/>
      <c r="D1245" s="6"/>
      <c r="E1245" s="6"/>
      <c r="F1245" s="6"/>
      <c r="G1245" s="25"/>
      <c r="H1245" s="26"/>
      <c r="I1245" s="26"/>
      <c r="J1245" s="27"/>
      <c r="K1245" s="28"/>
    </row>
    <row r="1246" spans="2:11" ht="12.75">
      <c r="B1246" s="6"/>
      <c r="C1246" s="6"/>
      <c r="D1246" s="6"/>
      <c r="E1246" s="6"/>
      <c r="F1246" s="6"/>
      <c r="G1246" s="25"/>
      <c r="H1246" s="26"/>
      <c r="I1246" s="26"/>
      <c r="J1246" s="27"/>
      <c r="K1246" s="28"/>
    </row>
    <row r="1247" spans="2:11" ht="12.75">
      <c r="B1247" s="6"/>
      <c r="C1247" s="6"/>
      <c r="D1247" s="6"/>
      <c r="E1247" s="6"/>
      <c r="F1247" s="6"/>
      <c r="G1247" s="25"/>
      <c r="H1247" s="26"/>
      <c r="I1247" s="26"/>
      <c r="J1247" s="27"/>
      <c r="K1247" s="28"/>
    </row>
    <row r="1248" spans="2:11" ht="12.75">
      <c r="B1248" s="6"/>
      <c r="C1248" s="6"/>
      <c r="D1248" s="6"/>
      <c r="E1248" s="6"/>
      <c r="F1248" s="6"/>
      <c r="G1248" s="25"/>
      <c r="H1248" s="26"/>
      <c r="I1248" s="26"/>
      <c r="J1248" s="27"/>
      <c r="K1248" s="28"/>
    </row>
    <row r="1249" spans="2:11" ht="12.75">
      <c r="B1249" s="6"/>
      <c r="C1249" s="6"/>
      <c r="D1249" s="6"/>
      <c r="E1249" s="6"/>
      <c r="F1249" s="6"/>
      <c r="G1249" s="25"/>
      <c r="H1249" s="26"/>
      <c r="I1249" s="26"/>
      <c r="J1249" s="27"/>
      <c r="K1249" s="28"/>
    </row>
    <row r="1250" spans="2:11" ht="12.75">
      <c r="B1250" s="6"/>
      <c r="C1250" s="6"/>
      <c r="D1250" s="6"/>
      <c r="E1250" s="6"/>
      <c r="F1250" s="6"/>
      <c r="G1250" s="25"/>
      <c r="H1250" s="26"/>
      <c r="I1250" s="26"/>
      <c r="J1250" s="27"/>
      <c r="K1250" s="28"/>
    </row>
    <row r="1251" spans="2:11" ht="12.75">
      <c r="B1251" s="6"/>
      <c r="C1251" s="6"/>
      <c r="D1251" s="6"/>
      <c r="E1251" s="6"/>
      <c r="F1251" s="6"/>
      <c r="G1251" s="25"/>
      <c r="H1251" s="26"/>
      <c r="I1251" s="26"/>
      <c r="J1251" s="27"/>
      <c r="K1251" s="28"/>
    </row>
    <row r="1252" spans="2:11" ht="12.75">
      <c r="B1252" s="6"/>
      <c r="C1252" s="6"/>
      <c r="D1252" s="6"/>
      <c r="E1252" s="6"/>
      <c r="F1252" s="6"/>
      <c r="G1252" s="25"/>
      <c r="H1252" s="26"/>
      <c r="I1252" s="26"/>
      <c r="J1252" s="27"/>
      <c r="K1252" s="28"/>
    </row>
    <row r="1253" spans="2:11" ht="12.75">
      <c r="B1253" s="6"/>
      <c r="C1253" s="6"/>
      <c r="D1253" s="6"/>
      <c r="E1253" s="6"/>
      <c r="F1253" s="6"/>
      <c r="G1253" s="25"/>
      <c r="H1253" s="26"/>
      <c r="I1253" s="26"/>
      <c r="J1253" s="27"/>
      <c r="K1253" s="28"/>
    </row>
    <row r="1254" spans="2:11" ht="12.75">
      <c r="B1254" s="6"/>
      <c r="C1254" s="6"/>
      <c r="D1254" s="6"/>
      <c r="E1254" s="6"/>
      <c r="F1254" s="6"/>
      <c r="G1254" s="25"/>
      <c r="H1254" s="26"/>
      <c r="I1254" s="26"/>
      <c r="J1254" s="27"/>
      <c r="K1254" s="28"/>
    </row>
    <row r="1255" spans="2:11" ht="12.75">
      <c r="B1255" s="6"/>
      <c r="C1255" s="6"/>
      <c r="D1255" s="6"/>
      <c r="E1255" s="6"/>
      <c r="F1255" s="6"/>
      <c r="G1255" s="25"/>
      <c r="H1255" s="26"/>
      <c r="I1255" s="26"/>
      <c r="J1255" s="27"/>
      <c r="K1255" s="28"/>
    </row>
    <row r="1256" spans="2:11" ht="12.75">
      <c r="B1256" s="6"/>
      <c r="C1256" s="6"/>
      <c r="D1256" s="6"/>
      <c r="E1256" s="6"/>
      <c r="F1256" s="6"/>
      <c r="G1256" s="25"/>
      <c r="H1256" s="26"/>
      <c r="I1256" s="26"/>
      <c r="J1256" s="27"/>
      <c r="K1256" s="28"/>
    </row>
    <row r="1257" spans="2:11" ht="12.75">
      <c r="B1257" s="6"/>
      <c r="C1257" s="6"/>
      <c r="D1257" s="6"/>
      <c r="E1257" s="6"/>
      <c r="F1257" s="6"/>
      <c r="G1257" s="25"/>
      <c r="H1257" s="26"/>
      <c r="I1257" s="26"/>
      <c r="J1257" s="27"/>
      <c r="K1257" s="28"/>
    </row>
    <row r="1258" spans="2:11" ht="12.75">
      <c r="B1258" s="6"/>
      <c r="C1258" s="6"/>
      <c r="D1258" s="6"/>
      <c r="E1258" s="6"/>
      <c r="F1258" s="6"/>
      <c r="G1258" s="25"/>
      <c r="H1258" s="26"/>
      <c r="I1258" s="26"/>
      <c r="J1258" s="27"/>
      <c r="K1258" s="28"/>
    </row>
    <row r="1259" spans="2:11" ht="12.75">
      <c r="B1259" s="6"/>
      <c r="C1259" s="6"/>
      <c r="D1259" s="6"/>
      <c r="E1259" s="6"/>
      <c r="F1259" s="6"/>
      <c r="G1259" s="25"/>
      <c r="H1259" s="26"/>
      <c r="I1259" s="26"/>
      <c r="J1259" s="27"/>
      <c r="K1259" s="28"/>
    </row>
    <row r="1260" spans="2:11" ht="12.75">
      <c r="B1260" s="6"/>
      <c r="C1260" s="6"/>
      <c r="D1260" s="6"/>
      <c r="E1260" s="6"/>
      <c r="F1260" s="6"/>
      <c r="G1260" s="25"/>
      <c r="H1260" s="26"/>
      <c r="I1260" s="26"/>
      <c r="J1260" s="27"/>
      <c r="K1260" s="28"/>
    </row>
    <row r="1261" spans="2:11" ht="12.75">
      <c r="B1261" s="6"/>
      <c r="C1261" s="6"/>
      <c r="D1261" s="6"/>
      <c r="E1261" s="6"/>
      <c r="F1261" s="6"/>
      <c r="G1261" s="25"/>
      <c r="H1261" s="26"/>
      <c r="I1261" s="26"/>
      <c r="J1261" s="27"/>
      <c r="K1261" s="28"/>
    </row>
    <row r="1262" spans="2:11" ht="12.75">
      <c r="B1262" s="6"/>
      <c r="C1262" s="6"/>
      <c r="D1262" s="6"/>
      <c r="E1262" s="6"/>
      <c r="F1262" s="6"/>
      <c r="G1262" s="25"/>
      <c r="H1262" s="26"/>
      <c r="I1262" s="26"/>
      <c r="J1262" s="27"/>
      <c r="K1262" s="28"/>
    </row>
    <row r="1263" spans="2:11" ht="12.75">
      <c r="B1263" s="6"/>
      <c r="C1263" s="6"/>
      <c r="D1263" s="6"/>
      <c r="E1263" s="6"/>
      <c r="F1263" s="6"/>
      <c r="G1263" s="25"/>
      <c r="H1263" s="26"/>
      <c r="I1263" s="26"/>
      <c r="J1263" s="27"/>
      <c r="K1263" s="28"/>
    </row>
    <row r="1264" spans="2:11" ht="12.75">
      <c r="B1264" s="6"/>
      <c r="C1264" s="6"/>
      <c r="D1264" s="6"/>
      <c r="E1264" s="6"/>
      <c r="F1264" s="6"/>
      <c r="G1264" s="25"/>
      <c r="H1264" s="26"/>
      <c r="I1264" s="26"/>
      <c r="J1264" s="27"/>
      <c r="K1264" s="28"/>
    </row>
    <row r="1265" spans="2:11" ht="12.75">
      <c r="B1265" s="6"/>
      <c r="C1265" s="6"/>
      <c r="D1265" s="6"/>
      <c r="E1265" s="6"/>
      <c r="F1265" s="6"/>
      <c r="G1265" s="25"/>
      <c r="H1265" s="26"/>
      <c r="I1265" s="26"/>
      <c r="J1265" s="27"/>
      <c r="K1265" s="28"/>
    </row>
    <row r="1266" spans="2:11" ht="12.75">
      <c r="B1266" s="6"/>
      <c r="C1266" s="6"/>
      <c r="D1266" s="6"/>
      <c r="E1266" s="6"/>
      <c r="F1266" s="6"/>
      <c r="G1266" s="25"/>
      <c r="H1266" s="26"/>
      <c r="I1266" s="26"/>
      <c r="J1266" s="27"/>
      <c r="K1266" s="28"/>
    </row>
    <row r="1267" spans="2:11" ht="12.75">
      <c r="B1267" s="6"/>
      <c r="C1267" s="6"/>
      <c r="D1267" s="6"/>
      <c r="E1267" s="6"/>
      <c r="F1267" s="6"/>
      <c r="G1267" s="25"/>
      <c r="H1267" s="26"/>
      <c r="I1267" s="26"/>
      <c r="J1267" s="27"/>
      <c r="K1267" s="28"/>
    </row>
    <row r="1268" spans="2:11" ht="12.75">
      <c r="B1268" s="6"/>
      <c r="C1268" s="6"/>
      <c r="D1268" s="6"/>
      <c r="E1268" s="6"/>
      <c r="F1268" s="6"/>
      <c r="G1268" s="25"/>
      <c r="H1268" s="26"/>
      <c r="I1268" s="26"/>
      <c r="J1268" s="27"/>
      <c r="K1268" s="28"/>
    </row>
    <row r="1269" spans="2:11" ht="12.75">
      <c r="B1269" s="6"/>
      <c r="C1269" s="6"/>
      <c r="D1269" s="6"/>
      <c r="E1269" s="6"/>
      <c r="F1269" s="6"/>
      <c r="G1269" s="25"/>
      <c r="H1269" s="26"/>
      <c r="I1269" s="26"/>
      <c r="J1269" s="27"/>
      <c r="K1269" s="28"/>
    </row>
    <row r="1270" spans="2:11" ht="12.75">
      <c r="B1270" s="6"/>
      <c r="C1270" s="6"/>
      <c r="D1270" s="6"/>
      <c r="E1270" s="6"/>
      <c r="F1270" s="6"/>
      <c r="G1270" s="25"/>
      <c r="H1270" s="26"/>
      <c r="I1270" s="26"/>
      <c r="J1270" s="27"/>
      <c r="K1270" s="28"/>
    </row>
    <row r="1271" spans="2:11" ht="12.75">
      <c r="B1271" s="6"/>
      <c r="C1271" s="6"/>
      <c r="D1271" s="6"/>
      <c r="E1271" s="6"/>
      <c r="F1271" s="6"/>
      <c r="G1271" s="25"/>
      <c r="H1271" s="26"/>
      <c r="I1271" s="26"/>
      <c r="J1271" s="27"/>
      <c r="K1271" s="28"/>
    </row>
    <row r="1272" spans="2:11" ht="12.75">
      <c r="B1272" s="6"/>
      <c r="C1272" s="6"/>
      <c r="D1272" s="6"/>
      <c r="E1272" s="6"/>
      <c r="F1272" s="6"/>
      <c r="G1272" s="25"/>
      <c r="H1272" s="26"/>
      <c r="I1272" s="26"/>
      <c r="J1272" s="27"/>
      <c r="K1272" s="28"/>
    </row>
    <row r="1273" spans="2:11" ht="12.75">
      <c r="B1273" s="6"/>
      <c r="C1273" s="6"/>
      <c r="D1273" s="6"/>
      <c r="E1273" s="6"/>
      <c r="F1273" s="6"/>
      <c r="G1273" s="25"/>
      <c r="H1273" s="26"/>
      <c r="I1273" s="26"/>
      <c r="J1273" s="27"/>
      <c r="K1273" s="28"/>
    </row>
    <row r="1274" spans="2:11" ht="12.75">
      <c r="B1274" s="6"/>
      <c r="C1274" s="6"/>
      <c r="D1274" s="6"/>
      <c r="E1274" s="6"/>
      <c r="F1274" s="6"/>
      <c r="G1274" s="25"/>
      <c r="H1274" s="26"/>
      <c r="I1274" s="26"/>
      <c r="J1274" s="27"/>
      <c r="K1274" s="28"/>
    </row>
    <row r="1275" spans="2:11" ht="12.75">
      <c r="B1275" s="6"/>
      <c r="C1275" s="6"/>
      <c r="D1275" s="6"/>
      <c r="E1275" s="6"/>
      <c r="F1275" s="6"/>
      <c r="G1275" s="25"/>
      <c r="H1275" s="26"/>
      <c r="I1275" s="26"/>
      <c r="J1275" s="27"/>
      <c r="K1275" s="28"/>
    </row>
    <row r="1276" spans="2:11" ht="12.75">
      <c r="B1276" s="6"/>
      <c r="C1276" s="6"/>
      <c r="D1276" s="6"/>
      <c r="E1276" s="6"/>
      <c r="F1276" s="6"/>
      <c r="G1276" s="25"/>
      <c r="H1276" s="26"/>
      <c r="I1276" s="26"/>
      <c r="J1276" s="27"/>
      <c r="K1276" s="28"/>
    </row>
    <row r="1277" spans="2:11" ht="12.75">
      <c r="B1277" s="6"/>
      <c r="C1277" s="6"/>
      <c r="D1277" s="6"/>
      <c r="E1277" s="6"/>
      <c r="F1277" s="6"/>
      <c r="G1277" s="25"/>
      <c r="H1277" s="26"/>
      <c r="I1277" s="26"/>
      <c r="J1277" s="27"/>
      <c r="K1277" s="28"/>
    </row>
    <row r="1278" spans="2:11" ht="12.75">
      <c r="B1278" s="6"/>
      <c r="C1278" s="6"/>
      <c r="D1278" s="6"/>
      <c r="E1278" s="6"/>
      <c r="F1278" s="6"/>
      <c r="G1278" s="25"/>
      <c r="H1278" s="26"/>
      <c r="I1278" s="26"/>
      <c r="J1278" s="27"/>
      <c r="K1278" s="28"/>
    </row>
    <row r="1279" spans="2:11" ht="12.75">
      <c r="B1279" s="6"/>
      <c r="C1279" s="6"/>
      <c r="D1279" s="6"/>
      <c r="E1279" s="6"/>
      <c r="F1279" s="6"/>
      <c r="G1279" s="25"/>
      <c r="H1279" s="26"/>
      <c r="I1279" s="26"/>
      <c r="J1279" s="27"/>
      <c r="K1279" s="28"/>
    </row>
    <row r="1280" spans="2:11" ht="12.75">
      <c r="B1280" s="6"/>
      <c r="C1280" s="6"/>
      <c r="D1280" s="6"/>
      <c r="E1280" s="6"/>
      <c r="F1280" s="6"/>
      <c r="G1280" s="25"/>
      <c r="H1280" s="26"/>
      <c r="I1280" s="26"/>
      <c r="J1280" s="27"/>
      <c r="K1280" s="28"/>
    </row>
    <row r="1281" spans="2:11" ht="12.75">
      <c r="B1281" s="6"/>
      <c r="C1281" s="6"/>
      <c r="D1281" s="6"/>
      <c r="E1281" s="6"/>
      <c r="F1281" s="6"/>
      <c r="G1281" s="25"/>
      <c r="H1281" s="26"/>
      <c r="I1281" s="26"/>
      <c r="J1281" s="27"/>
      <c r="K1281" s="28"/>
    </row>
    <row r="1282" spans="2:11" ht="12.75">
      <c r="B1282" s="6"/>
      <c r="C1282" s="6"/>
      <c r="D1282" s="6"/>
      <c r="E1282" s="6"/>
      <c r="F1282" s="6"/>
      <c r="G1282" s="25"/>
      <c r="H1282" s="26"/>
      <c r="I1282" s="26"/>
      <c r="J1282" s="27"/>
      <c r="K1282" s="28"/>
    </row>
    <row r="1283" spans="2:11" ht="12.75">
      <c r="B1283" s="6"/>
      <c r="C1283" s="6"/>
      <c r="D1283" s="6"/>
      <c r="E1283" s="6"/>
      <c r="F1283" s="6"/>
      <c r="G1283" s="25"/>
      <c r="H1283" s="26"/>
      <c r="I1283" s="26"/>
      <c r="J1283" s="27"/>
      <c r="K1283" s="28"/>
    </row>
    <row r="1284" spans="2:11" ht="12.75">
      <c r="B1284" s="6"/>
      <c r="C1284" s="6"/>
      <c r="D1284" s="6"/>
      <c r="E1284" s="6"/>
      <c r="F1284" s="6"/>
      <c r="G1284" s="25"/>
      <c r="H1284" s="26"/>
      <c r="I1284" s="26"/>
      <c r="J1284" s="27"/>
      <c r="K1284" s="28"/>
    </row>
    <row r="1285" spans="2:11" ht="12.75">
      <c r="B1285" s="6"/>
      <c r="C1285" s="6"/>
      <c r="D1285" s="6"/>
      <c r="E1285" s="6"/>
      <c r="F1285" s="6"/>
      <c r="G1285" s="25"/>
      <c r="H1285" s="26"/>
      <c r="I1285" s="26"/>
      <c r="J1285" s="27"/>
      <c r="K1285" s="28"/>
    </row>
    <row r="1286" spans="2:11" ht="12.75">
      <c r="B1286" s="6"/>
      <c r="C1286" s="6"/>
      <c r="D1286" s="6"/>
      <c r="E1286" s="6"/>
      <c r="F1286" s="6"/>
      <c r="G1286" s="25"/>
      <c r="H1286" s="26"/>
      <c r="I1286" s="26"/>
      <c r="J1286" s="27"/>
      <c r="K1286" s="28"/>
    </row>
    <row r="1287" spans="2:11" ht="12.75">
      <c r="B1287" s="6"/>
      <c r="C1287" s="6"/>
      <c r="D1287" s="6"/>
      <c r="E1287" s="6"/>
      <c r="F1287" s="6"/>
      <c r="G1287" s="25"/>
      <c r="H1287" s="26"/>
      <c r="I1287" s="26"/>
      <c r="J1287" s="27"/>
      <c r="K1287" s="28"/>
    </row>
    <row r="1288" spans="2:11" ht="12.75">
      <c r="B1288" s="6"/>
      <c r="C1288" s="6"/>
      <c r="D1288" s="6"/>
      <c r="E1288" s="6"/>
      <c r="F1288" s="6"/>
      <c r="G1288" s="25"/>
      <c r="H1288" s="26"/>
      <c r="I1288" s="26"/>
      <c r="J1288" s="27"/>
      <c r="K1288" s="28"/>
    </row>
    <row r="1289" spans="2:11" ht="12.75">
      <c r="B1289" s="6"/>
      <c r="C1289" s="6"/>
      <c r="D1289" s="6"/>
      <c r="E1289" s="6"/>
      <c r="F1289" s="6"/>
      <c r="G1289" s="25"/>
      <c r="H1289" s="26"/>
      <c r="I1289" s="26"/>
      <c r="J1289" s="27"/>
      <c r="K1289" s="28"/>
    </row>
    <row r="1290" spans="2:11" ht="12.75">
      <c r="B1290" s="6"/>
      <c r="C1290" s="6"/>
      <c r="D1290" s="6"/>
      <c r="E1290" s="6"/>
      <c r="F1290" s="6"/>
      <c r="G1290" s="25"/>
      <c r="H1290" s="26"/>
      <c r="I1290" s="26"/>
      <c r="J1290" s="27"/>
      <c r="K1290" s="28"/>
    </row>
    <row r="1291" spans="2:11" ht="12.75">
      <c r="B1291" s="6"/>
      <c r="C1291" s="6"/>
      <c r="D1291" s="6"/>
      <c r="E1291" s="6"/>
      <c r="F1291" s="6"/>
      <c r="G1291" s="25"/>
      <c r="H1291" s="26"/>
      <c r="I1291" s="26"/>
      <c r="J1291" s="27"/>
      <c r="K1291" s="28"/>
    </row>
    <row r="1292" spans="2:11" ht="12.75">
      <c r="B1292" s="6"/>
      <c r="C1292" s="6"/>
      <c r="D1292" s="6"/>
      <c r="E1292" s="6"/>
      <c r="F1292" s="6"/>
      <c r="G1292" s="25"/>
      <c r="H1292" s="26"/>
      <c r="I1292" s="26"/>
      <c r="J1292" s="27"/>
      <c r="K1292" s="28"/>
    </row>
    <row r="1293" spans="2:11" ht="12.75">
      <c r="B1293" s="6"/>
      <c r="C1293" s="6"/>
      <c r="D1293" s="6"/>
      <c r="E1293" s="6"/>
      <c r="F1293" s="6"/>
      <c r="G1293" s="25"/>
      <c r="H1293" s="26"/>
      <c r="I1293" s="26"/>
      <c r="J1293" s="27"/>
      <c r="K1293" s="28"/>
    </row>
    <row r="1294" spans="2:11" ht="12.75">
      <c r="B1294" s="6"/>
      <c r="C1294" s="6"/>
      <c r="D1294" s="6"/>
      <c r="E1294" s="6"/>
      <c r="F1294" s="6"/>
      <c r="G1294" s="25"/>
      <c r="H1294" s="26"/>
      <c r="I1294" s="26"/>
      <c r="J1294" s="27"/>
      <c r="K1294" s="28"/>
    </row>
    <row r="1295" spans="2:11" ht="12.75">
      <c r="B1295" s="6"/>
      <c r="C1295" s="6"/>
      <c r="D1295" s="6"/>
      <c r="E1295" s="6"/>
      <c r="F1295" s="6"/>
      <c r="G1295" s="25"/>
      <c r="H1295" s="26"/>
      <c r="I1295" s="26"/>
      <c r="J1295" s="27"/>
      <c r="K1295" s="28"/>
    </row>
    <row r="1296" spans="2:11" ht="12.75">
      <c r="B1296" s="6"/>
      <c r="C1296" s="6"/>
      <c r="D1296" s="6"/>
      <c r="E1296" s="6"/>
      <c r="F1296" s="6"/>
      <c r="G1296" s="25"/>
      <c r="H1296" s="26"/>
      <c r="I1296" s="26"/>
      <c r="J1296" s="27"/>
      <c r="K1296" s="28"/>
    </row>
    <row r="1297" spans="2:11" ht="12.75">
      <c r="B1297" s="6"/>
      <c r="C1297" s="6"/>
      <c r="D1297" s="6"/>
      <c r="E1297" s="6"/>
      <c r="F1297" s="6"/>
      <c r="G1297" s="25"/>
      <c r="H1297" s="26"/>
      <c r="I1297" s="26"/>
      <c r="J1297" s="27"/>
      <c r="K1297" s="28"/>
    </row>
    <row r="1298" spans="2:11" ht="12.75">
      <c r="B1298" s="6"/>
      <c r="C1298" s="6"/>
      <c r="D1298" s="6"/>
      <c r="E1298" s="6"/>
      <c r="F1298" s="6"/>
      <c r="G1298" s="25"/>
      <c r="H1298" s="26"/>
      <c r="I1298" s="26"/>
      <c r="J1298" s="27"/>
      <c r="K1298" s="28"/>
    </row>
    <row r="1299" spans="2:11" ht="12.75">
      <c r="B1299" s="6"/>
      <c r="C1299" s="6"/>
      <c r="D1299" s="6"/>
      <c r="E1299" s="6"/>
      <c r="F1299" s="6"/>
      <c r="G1299" s="25"/>
      <c r="H1299" s="26"/>
      <c r="I1299" s="26"/>
      <c r="J1299" s="27"/>
      <c r="K1299" s="28"/>
    </row>
    <row r="1300" spans="2:11" ht="12.75">
      <c r="B1300" s="6"/>
      <c r="C1300" s="6"/>
      <c r="D1300" s="6"/>
      <c r="E1300" s="6"/>
      <c r="F1300" s="6"/>
      <c r="G1300" s="25"/>
      <c r="H1300" s="26"/>
      <c r="I1300" s="26"/>
      <c r="J1300" s="27"/>
      <c r="K1300" s="28"/>
    </row>
    <row r="1301" spans="2:11" ht="12.75">
      <c r="B1301" s="6"/>
      <c r="C1301" s="6"/>
      <c r="D1301" s="6"/>
      <c r="E1301" s="6"/>
      <c r="F1301" s="6"/>
      <c r="G1301" s="25"/>
      <c r="H1301" s="26"/>
      <c r="I1301" s="26"/>
      <c r="J1301" s="27"/>
      <c r="K1301" s="28"/>
    </row>
    <row r="1302" spans="2:11" ht="12.75">
      <c r="B1302" s="6"/>
      <c r="C1302" s="6"/>
      <c r="D1302" s="6"/>
      <c r="E1302" s="6"/>
      <c r="F1302" s="6"/>
      <c r="G1302" s="25"/>
      <c r="H1302" s="26"/>
      <c r="I1302" s="26"/>
      <c r="J1302" s="27"/>
      <c r="K1302" s="28"/>
    </row>
    <row r="1303" spans="2:11" ht="12.75">
      <c r="B1303" s="6"/>
      <c r="C1303" s="6"/>
      <c r="D1303" s="6"/>
      <c r="E1303" s="6"/>
      <c r="F1303" s="6"/>
      <c r="G1303" s="25"/>
      <c r="H1303" s="26"/>
      <c r="I1303" s="26"/>
      <c r="J1303" s="27"/>
      <c r="K1303" s="28"/>
    </row>
    <row r="1304" spans="2:11" ht="12.75">
      <c r="B1304" s="6"/>
      <c r="C1304" s="6"/>
      <c r="D1304" s="6"/>
      <c r="E1304" s="6"/>
      <c r="F1304" s="6"/>
      <c r="G1304" s="25"/>
      <c r="H1304" s="26"/>
      <c r="I1304" s="26"/>
      <c r="J1304" s="27"/>
      <c r="K1304" s="28"/>
    </row>
    <row r="1305" spans="2:11" ht="12.75">
      <c r="B1305" s="6"/>
      <c r="C1305" s="6"/>
      <c r="D1305" s="6"/>
      <c r="E1305" s="6"/>
      <c r="F1305" s="6"/>
      <c r="G1305" s="25"/>
      <c r="H1305" s="26"/>
      <c r="I1305" s="26"/>
      <c r="J1305" s="27"/>
      <c r="K1305" s="28"/>
    </row>
    <row r="1306" spans="2:11" ht="12.75">
      <c r="B1306" s="6"/>
      <c r="C1306" s="6"/>
      <c r="D1306" s="6"/>
      <c r="E1306" s="6"/>
      <c r="F1306" s="6"/>
      <c r="G1306" s="25"/>
      <c r="H1306" s="26"/>
      <c r="I1306" s="26"/>
      <c r="J1306" s="27"/>
      <c r="K1306" s="28"/>
    </row>
    <row r="1307" spans="2:11" ht="12.75">
      <c r="B1307" s="6"/>
      <c r="C1307" s="6"/>
      <c r="D1307" s="6"/>
      <c r="E1307" s="6"/>
      <c r="F1307" s="6"/>
      <c r="G1307" s="25"/>
      <c r="H1307" s="26"/>
      <c r="I1307" s="26"/>
      <c r="J1307" s="27"/>
      <c r="K1307" s="28"/>
    </row>
    <row r="1308" spans="2:11" ht="12.75">
      <c r="B1308" s="6"/>
      <c r="C1308" s="6"/>
      <c r="D1308" s="6"/>
      <c r="E1308" s="6"/>
      <c r="F1308" s="6"/>
      <c r="G1308" s="25"/>
      <c r="H1308" s="26"/>
      <c r="I1308" s="26"/>
      <c r="J1308" s="27"/>
      <c r="K1308" s="28"/>
    </row>
    <row r="1309" spans="2:11" ht="12.75">
      <c r="B1309" s="6"/>
      <c r="C1309" s="6"/>
      <c r="D1309" s="6"/>
      <c r="E1309" s="6"/>
      <c r="F1309" s="6"/>
      <c r="G1309" s="25"/>
      <c r="H1309" s="26"/>
      <c r="I1309" s="26"/>
      <c r="J1309" s="27"/>
      <c r="K1309" s="28"/>
    </row>
    <row r="1310" spans="2:11" ht="12.75">
      <c r="B1310" s="6"/>
      <c r="C1310" s="6"/>
      <c r="D1310" s="6"/>
      <c r="E1310" s="6"/>
      <c r="F1310" s="6"/>
      <c r="G1310" s="25"/>
      <c r="H1310" s="26"/>
      <c r="I1310" s="26"/>
      <c r="J1310" s="27"/>
      <c r="K1310" s="28"/>
    </row>
    <row r="1311" spans="2:11" ht="12.75">
      <c r="B1311" s="6"/>
      <c r="C1311" s="6"/>
      <c r="D1311" s="6"/>
      <c r="E1311" s="6"/>
      <c r="F1311" s="6"/>
      <c r="G1311" s="25"/>
      <c r="H1311" s="26"/>
      <c r="I1311" s="26"/>
      <c r="J1311" s="27"/>
      <c r="K1311" s="28"/>
    </row>
    <row r="1312" spans="2:11" ht="12.75">
      <c r="B1312" s="6"/>
      <c r="C1312" s="6"/>
      <c r="D1312" s="6"/>
      <c r="E1312" s="6"/>
      <c r="F1312" s="6"/>
      <c r="G1312" s="25"/>
      <c r="H1312" s="26"/>
      <c r="I1312" s="26"/>
      <c r="J1312" s="27"/>
      <c r="K1312" s="28"/>
    </row>
    <row r="1313" spans="2:11" ht="12.75">
      <c r="B1313" s="6"/>
      <c r="C1313" s="6"/>
      <c r="D1313" s="6"/>
      <c r="E1313" s="6"/>
      <c r="F1313" s="6"/>
      <c r="G1313" s="25"/>
      <c r="H1313" s="26"/>
      <c r="I1313" s="26"/>
      <c r="J1313" s="27"/>
      <c r="K1313" s="28"/>
    </row>
    <row r="1314" spans="2:11" ht="12.75">
      <c r="B1314" s="6"/>
      <c r="C1314" s="6"/>
      <c r="D1314" s="6"/>
      <c r="E1314" s="6"/>
      <c r="F1314" s="6"/>
      <c r="G1314" s="25"/>
      <c r="H1314" s="26"/>
      <c r="I1314" s="26"/>
      <c r="J1314" s="27"/>
      <c r="K1314" s="28"/>
    </row>
    <row r="1315" spans="2:11" ht="12.75">
      <c r="B1315" s="6"/>
      <c r="C1315" s="6"/>
      <c r="D1315" s="6"/>
      <c r="E1315" s="6"/>
      <c r="F1315" s="6"/>
      <c r="G1315" s="25"/>
      <c r="H1315" s="26"/>
      <c r="I1315" s="26"/>
      <c r="J1315" s="27"/>
      <c r="K1315" s="28"/>
    </row>
    <row r="1316" spans="2:11" ht="12.75">
      <c r="B1316" s="6"/>
      <c r="C1316" s="6"/>
      <c r="D1316" s="6"/>
      <c r="E1316" s="6"/>
      <c r="F1316" s="6"/>
      <c r="G1316" s="25"/>
      <c r="H1316" s="26"/>
      <c r="I1316" s="26"/>
      <c r="J1316" s="27"/>
      <c r="K1316" s="28"/>
    </row>
    <row r="1317" spans="2:11" ht="12.75">
      <c r="B1317" s="6"/>
      <c r="C1317" s="6"/>
      <c r="D1317" s="6"/>
      <c r="E1317" s="6"/>
      <c r="F1317" s="6"/>
      <c r="G1317" s="25"/>
      <c r="H1317" s="26"/>
      <c r="I1317" s="26"/>
      <c r="J1317" s="27"/>
      <c r="K1317" s="28"/>
    </row>
    <row r="1318" spans="2:11" ht="12.75">
      <c r="B1318" s="6"/>
      <c r="C1318" s="6"/>
      <c r="D1318" s="6"/>
      <c r="E1318" s="6"/>
      <c r="F1318" s="6"/>
      <c r="G1318" s="25"/>
      <c r="H1318" s="26"/>
      <c r="I1318" s="26"/>
      <c r="J1318" s="27"/>
      <c r="K1318" s="28"/>
    </row>
    <row r="1319" spans="2:11" ht="12.75">
      <c r="B1319" s="6"/>
      <c r="C1319" s="6"/>
      <c r="D1319" s="6"/>
      <c r="E1319" s="6"/>
      <c r="F1319" s="6"/>
      <c r="G1319" s="25"/>
      <c r="H1319" s="26"/>
      <c r="I1319" s="26"/>
      <c r="J1319" s="27"/>
      <c r="K1319" s="28"/>
    </row>
    <row r="1320" spans="2:11" ht="12.75">
      <c r="B1320" s="6"/>
      <c r="C1320" s="6"/>
      <c r="D1320" s="6"/>
      <c r="E1320" s="6"/>
      <c r="F1320" s="6"/>
      <c r="G1320" s="25"/>
      <c r="H1320" s="26"/>
      <c r="I1320" s="26"/>
      <c r="J1320" s="27"/>
      <c r="K1320" s="28"/>
    </row>
    <row r="1321" spans="2:11" ht="12.75">
      <c r="B1321" s="6"/>
      <c r="C1321" s="6"/>
      <c r="D1321" s="6"/>
      <c r="E1321" s="6"/>
      <c r="F1321" s="6"/>
      <c r="G1321" s="25"/>
      <c r="H1321" s="26"/>
      <c r="I1321" s="26"/>
      <c r="J1321" s="27"/>
      <c r="K1321" s="28"/>
    </row>
    <row r="1322" spans="2:11" ht="12.75">
      <c r="B1322" s="6"/>
      <c r="C1322" s="6"/>
      <c r="D1322" s="6"/>
      <c r="E1322" s="6"/>
      <c r="F1322" s="6"/>
      <c r="G1322" s="25"/>
      <c r="H1322" s="26"/>
      <c r="I1322" s="26"/>
      <c r="J1322" s="27"/>
      <c r="K1322" s="28"/>
    </row>
    <row r="1323" spans="2:11" ht="12.75">
      <c r="B1323" s="6"/>
      <c r="C1323" s="6"/>
      <c r="D1323" s="6"/>
      <c r="E1323" s="6"/>
      <c r="F1323" s="6"/>
      <c r="G1323" s="25"/>
      <c r="H1323" s="26"/>
      <c r="I1323" s="26"/>
      <c r="J1323" s="27"/>
      <c r="K1323" s="28"/>
    </row>
    <row r="1324" spans="2:11" ht="12.75">
      <c r="B1324" s="6"/>
      <c r="C1324" s="6"/>
      <c r="D1324" s="6"/>
      <c r="E1324" s="6"/>
      <c r="F1324" s="6"/>
      <c r="G1324" s="25"/>
      <c r="H1324" s="26"/>
      <c r="I1324" s="26"/>
      <c r="J1324" s="27"/>
      <c r="K1324" s="28"/>
    </row>
    <row r="1325" spans="2:11" ht="12.75">
      <c r="B1325" s="6"/>
      <c r="C1325" s="6"/>
      <c r="D1325" s="6"/>
      <c r="E1325" s="6"/>
      <c r="F1325" s="6"/>
      <c r="G1325" s="25"/>
      <c r="H1325" s="26"/>
      <c r="I1325" s="26"/>
      <c r="J1325" s="27"/>
      <c r="K1325" s="28"/>
    </row>
    <row r="1326" spans="2:11" ht="12.75">
      <c r="B1326" s="6"/>
      <c r="C1326" s="6"/>
      <c r="D1326" s="6"/>
      <c r="E1326" s="6"/>
      <c r="F1326" s="6"/>
      <c r="G1326" s="25"/>
      <c r="H1326" s="26"/>
      <c r="I1326" s="26"/>
      <c r="J1326" s="27"/>
      <c r="K1326" s="28"/>
    </row>
    <row r="1327" spans="2:11" ht="12.75">
      <c r="B1327" s="6"/>
      <c r="C1327" s="6"/>
      <c r="D1327" s="6"/>
      <c r="E1327" s="6"/>
      <c r="F1327" s="6"/>
      <c r="G1327" s="25"/>
      <c r="H1327" s="26"/>
      <c r="I1327" s="26"/>
      <c r="J1327" s="27"/>
      <c r="K1327" s="28"/>
    </row>
    <row r="1328" spans="2:11" ht="12.75">
      <c r="B1328" s="6"/>
      <c r="C1328" s="6"/>
      <c r="D1328" s="6"/>
      <c r="E1328" s="6"/>
      <c r="F1328" s="6"/>
      <c r="G1328" s="25"/>
      <c r="H1328" s="26"/>
      <c r="I1328" s="26"/>
      <c r="J1328" s="27"/>
      <c r="K1328" s="28"/>
    </row>
    <row r="1329" spans="2:11" ht="12.75">
      <c r="B1329" s="6"/>
      <c r="C1329" s="6"/>
      <c r="D1329" s="6"/>
      <c r="E1329" s="6"/>
      <c r="F1329" s="6"/>
      <c r="G1329" s="25"/>
      <c r="H1329" s="26"/>
      <c r="I1329" s="26"/>
      <c r="J1329" s="27"/>
      <c r="K1329" s="28"/>
    </row>
    <row r="1330" spans="2:11" ht="12.75">
      <c r="B1330" s="6"/>
      <c r="C1330" s="6"/>
      <c r="D1330" s="6"/>
      <c r="E1330" s="6"/>
      <c r="F1330" s="6"/>
      <c r="G1330" s="25"/>
      <c r="H1330" s="26"/>
      <c r="I1330" s="26"/>
      <c r="J1330" s="27"/>
      <c r="K1330" s="28"/>
    </row>
    <row r="1331" spans="2:11" ht="12.75">
      <c r="B1331" s="6"/>
      <c r="C1331" s="6"/>
      <c r="D1331" s="6"/>
      <c r="E1331" s="6"/>
      <c r="F1331" s="6"/>
      <c r="G1331" s="25"/>
      <c r="H1331" s="26"/>
      <c r="I1331" s="26"/>
      <c r="J1331" s="27"/>
      <c r="K1331" s="28"/>
    </row>
    <row r="1332" spans="2:11" ht="12.75">
      <c r="B1332" s="6"/>
      <c r="C1332" s="6"/>
      <c r="D1332" s="6"/>
      <c r="E1332" s="6"/>
      <c r="F1332" s="6"/>
      <c r="G1332" s="25"/>
      <c r="H1332" s="26"/>
      <c r="I1332" s="26"/>
      <c r="J1332" s="27"/>
      <c r="K1332" s="28"/>
    </row>
    <row r="1333" spans="2:11" ht="12.75">
      <c r="B1333" s="6"/>
      <c r="C1333" s="6"/>
      <c r="D1333" s="6"/>
      <c r="E1333" s="6"/>
      <c r="F1333" s="6"/>
      <c r="G1333" s="25"/>
      <c r="H1333" s="26"/>
      <c r="I1333" s="26"/>
      <c r="J1333" s="27"/>
      <c r="K1333" s="28"/>
    </row>
    <row r="1334" spans="2:11" ht="12.75">
      <c r="B1334" s="6"/>
      <c r="C1334" s="6"/>
      <c r="D1334" s="6"/>
      <c r="E1334" s="6"/>
      <c r="F1334" s="6"/>
      <c r="G1334" s="25"/>
      <c r="H1334" s="26"/>
      <c r="I1334" s="26"/>
      <c r="J1334" s="27"/>
      <c r="K1334" s="28"/>
    </row>
    <row r="1335" spans="2:11" ht="12.75">
      <c r="B1335" s="6"/>
      <c r="C1335" s="6"/>
      <c r="D1335" s="6"/>
      <c r="E1335" s="6"/>
      <c r="F1335" s="6"/>
      <c r="G1335" s="25"/>
      <c r="H1335" s="26"/>
      <c r="I1335" s="26"/>
      <c r="J1335" s="27"/>
      <c r="K1335" s="28"/>
    </row>
    <row r="1336" spans="2:11" ht="12.75">
      <c r="B1336" s="6"/>
      <c r="C1336" s="6"/>
      <c r="D1336" s="6"/>
      <c r="E1336" s="6"/>
      <c r="F1336" s="6"/>
      <c r="G1336" s="25"/>
      <c r="H1336" s="26"/>
      <c r="I1336" s="26"/>
      <c r="J1336" s="27"/>
      <c r="K1336" s="28"/>
    </row>
    <row r="1337" spans="2:11" ht="12.75">
      <c r="B1337" s="6"/>
      <c r="C1337" s="6"/>
      <c r="D1337" s="6"/>
      <c r="E1337" s="6"/>
      <c r="F1337" s="6"/>
      <c r="G1337" s="25"/>
      <c r="H1337" s="26"/>
      <c r="I1337" s="26"/>
      <c r="J1337" s="27"/>
      <c r="K1337" s="28"/>
    </row>
    <row r="1338" spans="2:11" ht="12.75">
      <c r="B1338" s="6"/>
      <c r="C1338" s="6"/>
      <c r="D1338" s="6"/>
      <c r="E1338" s="6"/>
      <c r="F1338" s="6"/>
      <c r="G1338" s="25"/>
      <c r="H1338" s="26"/>
      <c r="I1338" s="26"/>
      <c r="J1338" s="27"/>
      <c r="K1338" s="28"/>
    </row>
    <row r="1339" spans="2:11" ht="12.75">
      <c r="B1339" s="6"/>
      <c r="C1339" s="6"/>
      <c r="D1339" s="6"/>
      <c r="E1339" s="6"/>
      <c r="F1339" s="6"/>
      <c r="G1339" s="25"/>
      <c r="H1339" s="26"/>
      <c r="I1339" s="26"/>
      <c r="J1339" s="27"/>
      <c r="K1339" s="28"/>
    </row>
    <row r="1340" spans="2:11" ht="12.75">
      <c r="B1340" s="6"/>
      <c r="C1340" s="6"/>
      <c r="D1340" s="6"/>
      <c r="E1340" s="6"/>
      <c r="F1340" s="6"/>
      <c r="G1340" s="25"/>
      <c r="H1340" s="26"/>
      <c r="I1340" s="26"/>
      <c r="J1340" s="27"/>
      <c r="K1340" s="28"/>
    </row>
    <row r="1341" spans="2:11" ht="12.75">
      <c r="B1341" s="6"/>
      <c r="C1341" s="6"/>
      <c r="D1341" s="6"/>
      <c r="E1341" s="6"/>
      <c r="F1341" s="6"/>
      <c r="G1341" s="25"/>
      <c r="H1341" s="26"/>
      <c r="I1341" s="26"/>
      <c r="J1341" s="27"/>
      <c r="K1341" s="28"/>
    </row>
    <row r="1342" spans="2:11" ht="12.75">
      <c r="B1342" s="6"/>
      <c r="C1342" s="6"/>
      <c r="D1342" s="6"/>
      <c r="E1342" s="6"/>
      <c r="F1342" s="6"/>
      <c r="G1342" s="25"/>
      <c r="H1342" s="26"/>
      <c r="I1342" s="26"/>
      <c r="J1342" s="27"/>
      <c r="K1342" s="28"/>
    </row>
    <row r="1343" spans="2:11" ht="12.75">
      <c r="B1343" s="6"/>
      <c r="C1343" s="6"/>
      <c r="D1343" s="6"/>
      <c r="E1343" s="6"/>
      <c r="F1343" s="6"/>
      <c r="G1343" s="25"/>
      <c r="H1343" s="26"/>
      <c r="I1343" s="26"/>
      <c r="J1343" s="27"/>
      <c r="K1343" s="28"/>
    </row>
    <row r="1344" spans="2:11" ht="12.75">
      <c r="B1344" s="6"/>
      <c r="C1344" s="6"/>
      <c r="D1344" s="6"/>
      <c r="E1344" s="6"/>
      <c r="F1344" s="6"/>
      <c r="G1344" s="25"/>
      <c r="H1344" s="26"/>
      <c r="I1344" s="26"/>
      <c r="J1344" s="27"/>
      <c r="K1344" s="28"/>
    </row>
    <row r="1345" spans="2:11" ht="12.75">
      <c r="B1345" s="6"/>
      <c r="C1345" s="6"/>
      <c r="D1345" s="6"/>
      <c r="E1345" s="6"/>
      <c r="F1345" s="6"/>
      <c r="G1345" s="25"/>
      <c r="H1345" s="26"/>
      <c r="I1345" s="26"/>
      <c r="J1345" s="27"/>
      <c r="K1345" s="28"/>
    </row>
    <row r="1346" spans="2:11" ht="12.75">
      <c r="B1346" s="6"/>
      <c r="C1346" s="6"/>
      <c r="D1346" s="6"/>
      <c r="E1346" s="6"/>
      <c r="F1346" s="6"/>
      <c r="G1346" s="25"/>
      <c r="H1346" s="26"/>
      <c r="I1346" s="26"/>
      <c r="J1346" s="27"/>
      <c r="K1346" s="28"/>
    </row>
    <row r="1347" spans="2:11" ht="12.75">
      <c r="B1347" s="6"/>
      <c r="C1347" s="6"/>
      <c r="D1347" s="6"/>
      <c r="E1347" s="6"/>
      <c r="F1347" s="6"/>
      <c r="G1347" s="25"/>
      <c r="H1347" s="26"/>
      <c r="I1347" s="26"/>
      <c r="J1347" s="27"/>
      <c r="K1347" s="28"/>
    </row>
    <row r="1348" spans="2:11" ht="12.75">
      <c r="B1348" s="6"/>
      <c r="C1348" s="6"/>
      <c r="D1348" s="6"/>
      <c r="E1348" s="6"/>
      <c r="F1348" s="6"/>
      <c r="G1348" s="25"/>
      <c r="H1348" s="26"/>
      <c r="I1348" s="26"/>
      <c r="J1348" s="27"/>
      <c r="K1348" s="28"/>
    </row>
    <row r="1349" spans="2:11" ht="12.75">
      <c r="B1349" s="6"/>
      <c r="C1349" s="6"/>
      <c r="D1349" s="6"/>
      <c r="E1349" s="6"/>
      <c r="F1349" s="6"/>
      <c r="G1349" s="25"/>
      <c r="H1349" s="26"/>
      <c r="I1349" s="26"/>
      <c r="J1349" s="27"/>
      <c r="K1349" s="28"/>
    </row>
    <row r="1350" spans="2:11" ht="12.75">
      <c r="B1350" s="6"/>
      <c r="C1350" s="6"/>
      <c r="D1350" s="6"/>
      <c r="E1350" s="6"/>
      <c r="F1350" s="6"/>
      <c r="G1350" s="25"/>
      <c r="H1350" s="26"/>
      <c r="I1350" s="26"/>
      <c r="J1350" s="27"/>
      <c r="K1350" s="28"/>
    </row>
    <row r="1351" spans="2:11" ht="12.75">
      <c r="B1351" s="6"/>
      <c r="C1351" s="6"/>
      <c r="D1351" s="6"/>
      <c r="E1351" s="6"/>
      <c r="F1351" s="6"/>
      <c r="G1351" s="25"/>
      <c r="H1351" s="26"/>
      <c r="I1351" s="26"/>
      <c r="J1351" s="27"/>
      <c r="K1351" s="28"/>
    </row>
    <row r="1352" spans="2:11" ht="12.75">
      <c r="B1352" s="6"/>
      <c r="C1352" s="6"/>
      <c r="D1352" s="6"/>
      <c r="E1352" s="6"/>
      <c r="F1352" s="6"/>
      <c r="G1352" s="25"/>
      <c r="H1352" s="26"/>
      <c r="I1352" s="26"/>
      <c r="J1352" s="27"/>
      <c r="K1352" s="28"/>
    </row>
    <row r="1353" spans="2:11" ht="12.75">
      <c r="B1353" s="6"/>
      <c r="C1353" s="6"/>
      <c r="D1353" s="6"/>
      <c r="E1353" s="6"/>
      <c r="F1353" s="6"/>
      <c r="G1353" s="25"/>
      <c r="H1353" s="26"/>
      <c r="I1353" s="26"/>
      <c r="J1353" s="27"/>
      <c r="K1353" s="28"/>
    </row>
    <row r="1354" spans="2:11" ht="12.75">
      <c r="B1354" s="6"/>
      <c r="C1354" s="6"/>
      <c r="D1354" s="6"/>
      <c r="E1354" s="6"/>
      <c r="F1354" s="6"/>
      <c r="G1354" s="25"/>
      <c r="H1354" s="26"/>
      <c r="I1354" s="26"/>
      <c r="J1354" s="27"/>
      <c r="K1354" s="28"/>
    </row>
    <row r="1355" spans="2:11" ht="12.75">
      <c r="B1355" s="6"/>
      <c r="C1355" s="6"/>
      <c r="D1355" s="6"/>
      <c r="E1355" s="6"/>
      <c r="F1355" s="6"/>
      <c r="G1355" s="25"/>
      <c r="H1355" s="26"/>
      <c r="I1355" s="26"/>
      <c r="J1355" s="27"/>
      <c r="K1355" s="28"/>
    </row>
    <row r="1356" spans="2:11" ht="12.75">
      <c r="B1356" s="6"/>
      <c r="C1356" s="6"/>
      <c r="D1356" s="6"/>
      <c r="E1356" s="6"/>
      <c r="F1356" s="6"/>
      <c r="G1356" s="25"/>
      <c r="H1356" s="26"/>
      <c r="I1356" s="26"/>
      <c r="J1356" s="27"/>
      <c r="K1356" s="28"/>
    </row>
    <row r="1357" spans="2:11" ht="12.75">
      <c r="B1357" s="6"/>
      <c r="C1357" s="6"/>
      <c r="D1357" s="6"/>
      <c r="E1357" s="6"/>
      <c r="F1357" s="6"/>
      <c r="G1357" s="25"/>
      <c r="H1357" s="26"/>
      <c r="I1357" s="26"/>
      <c r="J1357" s="27"/>
      <c r="K1357" s="28"/>
    </row>
    <row r="1358" spans="2:11" ht="12.75">
      <c r="B1358" s="6"/>
      <c r="C1358" s="6"/>
      <c r="D1358" s="6"/>
      <c r="E1358" s="6"/>
      <c r="F1358" s="6"/>
      <c r="G1358" s="25"/>
      <c r="H1358" s="26"/>
      <c r="I1358" s="26"/>
      <c r="J1358" s="27"/>
      <c r="K1358" s="28"/>
    </row>
    <row r="1359" spans="2:11" ht="12.75">
      <c r="B1359" s="6"/>
      <c r="C1359" s="6"/>
      <c r="D1359" s="6"/>
      <c r="E1359" s="6"/>
      <c r="F1359" s="6"/>
      <c r="G1359" s="25"/>
      <c r="H1359" s="26"/>
      <c r="I1359" s="26"/>
      <c r="J1359" s="27"/>
      <c r="K1359" s="28"/>
    </row>
    <row r="1360" spans="2:11" ht="12.75">
      <c r="B1360" s="6"/>
      <c r="C1360" s="6"/>
      <c r="D1360" s="6"/>
      <c r="E1360" s="6"/>
      <c r="F1360" s="6"/>
      <c r="G1360" s="25"/>
      <c r="H1360" s="26"/>
      <c r="I1360" s="26"/>
      <c r="J1360" s="27"/>
      <c r="K1360" s="28"/>
    </row>
    <row r="1361" spans="2:11" ht="12.75">
      <c r="B1361" s="6"/>
      <c r="C1361" s="6"/>
      <c r="D1361" s="6"/>
      <c r="E1361" s="6"/>
      <c r="F1361" s="6"/>
      <c r="G1361" s="25"/>
      <c r="H1361" s="26"/>
      <c r="I1361" s="26"/>
      <c r="J1361" s="27"/>
      <c r="K1361" s="28"/>
    </row>
    <row r="1362" spans="2:11" ht="12.75">
      <c r="B1362" s="6"/>
      <c r="C1362" s="6"/>
      <c r="D1362" s="6"/>
      <c r="E1362" s="6"/>
      <c r="F1362" s="6"/>
      <c r="G1362" s="25"/>
      <c r="H1362" s="26"/>
      <c r="I1362" s="26"/>
      <c r="J1362" s="27"/>
      <c r="K1362" s="28"/>
    </row>
    <row r="1363" spans="2:11" ht="12.75">
      <c r="B1363" s="6"/>
      <c r="C1363" s="6"/>
      <c r="D1363" s="6"/>
      <c r="E1363" s="6"/>
      <c r="F1363" s="6"/>
      <c r="G1363" s="25"/>
      <c r="H1363" s="26"/>
      <c r="I1363" s="26"/>
      <c r="J1363" s="27"/>
      <c r="K1363" s="28"/>
    </row>
    <row r="1364" spans="2:11" ht="12.75">
      <c r="B1364" s="6"/>
      <c r="C1364" s="6"/>
      <c r="D1364" s="6"/>
      <c r="E1364" s="6"/>
      <c r="F1364" s="6"/>
      <c r="G1364" s="25"/>
      <c r="H1364" s="26"/>
      <c r="I1364" s="26"/>
      <c r="J1364" s="27"/>
      <c r="K1364" s="28"/>
    </row>
    <row r="1365" spans="2:11" ht="12.75">
      <c r="B1365" s="6"/>
      <c r="C1365" s="6"/>
      <c r="D1365" s="6"/>
      <c r="E1365" s="6"/>
      <c r="F1365" s="6"/>
      <c r="G1365" s="25"/>
      <c r="H1365" s="26"/>
      <c r="I1365" s="26"/>
      <c r="J1365" s="27"/>
      <c r="K1365" s="28"/>
    </row>
    <row r="1366" spans="2:11" ht="12.75">
      <c r="B1366" s="6"/>
      <c r="C1366" s="6"/>
      <c r="D1366" s="6"/>
      <c r="E1366" s="6"/>
      <c r="F1366" s="6"/>
      <c r="G1366" s="25"/>
      <c r="H1366" s="26"/>
      <c r="I1366" s="26"/>
      <c r="J1366" s="27"/>
      <c r="K1366" s="28"/>
    </row>
    <row r="1367" spans="2:11" ht="12.75">
      <c r="B1367" s="6"/>
      <c r="C1367" s="6"/>
      <c r="D1367" s="6"/>
      <c r="E1367" s="6"/>
      <c r="F1367" s="6"/>
      <c r="G1367" s="25"/>
      <c r="H1367" s="26"/>
      <c r="I1367" s="26"/>
      <c r="J1367" s="27"/>
      <c r="K1367" s="28"/>
    </row>
    <row r="1368" spans="2:11" ht="12.75">
      <c r="B1368" s="6"/>
      <c r="C1368" s="6"/>
      <c r="D1368" s="6"/>
      <c r="E1368" s="6"/>
      <c r="F1368" s="6"/>
      <c r="G1368" s="25"/>
      <c r="H1368" s="26"/>
      <c r="I1368" s="26"/>
      <c r="J1368" s="27"/>
      <c r="K1368" s="28"/>
    </row>
    <row r="1369" spans="2:11" ht="12.75">
      <c r="B1369" s="6"/>
      <c r="C1369" s="6"/>
      <c r="D1369" s="6"/>
      <c r="E1369" s="6"/>
      <c r="F1369" s="6"/>
      <c r="G1369" s="25"/>
      <c r="H1369" s="26"/>
      <c r="I1369" s="26"/>
      <c r="J1369" s="27"/>
      <c r="K1369" s="28"/>
    </row>
    <row r="1370" spans="2:11" ht="12.75">
      <c r="B1370" s="6"/>
      <c r="C1370" s="6"/>
      <c r="D1370" s="6"/>
      <c r="E1370" s="6"/>
      <c r="F1370" s="6"/>
      <c r="G1370" s="25"/>
      <c r="H1370" s="26"/>
      <c r="I1370" s="26"/>
      <c r="J1370" s="27"/>
      <c r="K1370" s="28"/>
    </row>
    <row r="1371" spans="2:11" ht="12.75">
      <c r="B1371" s="6"/>
      <c r="C1371" s="6"/>
      <c r="D1371" s="6"/>
      <c r="E1371" s="6"/>
      <c r="F1371" s="6"/>
      <c r="G1371" s="25"/>
      <c r="H1371" s="26"/>
      <c r="I1371" s="26"/>
      <c r="J1371" s="27"/>
      <c r="K1371" s="28"/>
    </row>
    <row r="1372" spans="2:11" ht="12.75">
      <c r="B1372" s="6"/>
      <c r="C1372" s="6"/>
      <c r="D1372" s="6"/>
      <c r="E1372" s="6"/>
      <c r="F1372" s="6"/>
      <c r="G1372" s="25"/>
      <c r="H1372" s="26"/>
      <c r="I1372" s="26"/>
      <c r="J1372" s="27"/>
      <c r="K1372" s="28"/>
    </row>
    <row r="1373" spans="2:11" ht="12.75">
      <c r="B1373" s="6"/>
      <c r="C1373" s="6"/>
      <c r="D1373" s="6"/>
      <c r="E1373" s="6"/>
      <c r="F1373" s="6"/>
      <c r="G1373" s="25"/>
      <c r="H1373" s="26"/>
      <c r="I1373" s="26"/>
      <c r="J1373" s="27"/>
      <c r="K1373" s="28"/>
    </row>
    <row r="1374" spans="2:11" ht="12.75">
      <c r="B1374" s="6"/>
      <c r="C1374" s="6"/>
      <c r="D1374" s="6"/>
      <c r="E1374" s="6"/>
      <c r="F1374" s="6"/>
      <c r="G1374" s="25"/>
      <c r="H1374" s="26"/>
      <c r="I1374" s="26"/>
      <c r="J1374" s="27"/>
      <c r="K1374" s="28"/>
    </row>
    <row r="1375" spans="2:11" ht="12.75">
      <c r="B1375" s="6"/>
      <c r="C1375" s="6"/>
      <c r="D1375" s="6"/>
      <c r="E1375" s="6"/>
      <c r="F1375" s="6"/>
      <c r="G1375" s="25"/>
      <c r="H1375" s="26"/>
      <c r="I1375" s="26"/>
      <c r="J1375" s="27"/>
      <c r="K1375" s="28"/>
    </row>
    <row r="1376" spans="2:11" ht="12.75">
      <c r="B1376" s="6"/>
      <c r="C1376" s="6"/>
      <c r="D1376" s="6"/>
      <c r="E1376" s="6"/>
      <c r="F1376" s="6"/>
      <c r="G1376" s="25"/>
      <c r="H1376" s="26"/>
      <c r="I1376" s="26"/>
      <c r="J1376" s="27"/>
      <c r="K1376" s="28"/>
    </row>
  </sheetData>
  <mergeCells count="11">
    <mergeCell ref="H1:J1"/>
    <mergeCell ref="H2:J2"/>
    <mergeCell ref="B3:K3"/>
    <mergeCell ref="B4:C4"/>
    <mergeCell ref="B5:C5"/>
    <mergeCell ref="B1008:K1008"/>
    <mergeCell ref="B1001:E1001"/>
    <mergeCell ref="H1001:K1001"/>
    <mergeCell ref="D1002:F1002"/>
    <mergeCell ref="H1002:J1002"/>
    <mergeCell ref="H1000:J1000"/>
  </mergeCells>
  <phoneticPr fontId="0" type="noConversion"/>
  <printOptions horizontalCentered="1"/>
  <pageMargins left="0.19685039370078741" right="0.19685039370078741" top="0.39370078740157483" bottom="0.78740157480314965" header="0.27559055118110237" footer="0.19685039370078741"/>
  <pageSetup paperSize="9" scale="58" fitToHeight="48" orientation="landscape" r:id="rId1"/>
  <headerFooter differentFirst="1" alignWithMargins="0">
    <oddHeader>&amp;C&amp;P</oddHeader>
  </headerFooter>
  <rowBreaks count="1" manualBreakCount="1">
    <brk id="362"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вичитаний </vt:lpstr>
      <vt:lpstr>'вичитаний '!Заголовки_для_печати</vt:lpstr>
      <vt:lpstr>'вичитаний '!Область_печати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Качаєнко Олена Андріївна</dc:creator>
  <cp:lastModifiedBy>Shepeta</cp:lastModifiedBy>
  <cp:lastPrinted>2021-12-01T12:42:58Z</cp:lastPrinted>
  <dcterms:created xsi:type="dcterms:W3CDTF">2014-01-17T10:52:16Z</dcterms:created>
  <dcterms:modified xsi:type="dcterms:W3CDTF">2021-12-07T13:08:53Z</dcterms:modified>
</cp:coreProperties>
</file>