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0455" yWindow="120" windowWidth="19155" windowHeight="12120"/>
  </bookViews>
  <sheets>
    <sheet name="полний" sheetId="26" r:id="rId1"/>
  </sheets>
  <definedNames>
    <definedName name="_xlnm._FilterDatabase" localSheetId="0" hidden="1">полний!$A$9:$BH$383</definedName>
    <definedName name="Excel_BuiltIn_Print_Titles" localSheetId="0">полний!$9:$9</definedName>
    <definedName name="Z_96E2A35E_4A48_419F_9E38_8CEFA5D27C66_.wvu.PrintArea" localSheetId="0">полний!$A$1:$J$383</definedName>
    <definedName name="Z_96E2A35E_4A48_419F_9E38_8CEFA5D27C66_.wvu.PrintTitles" localSheetId="0">полний!$9:$9</definedName>
    <definedName name="Z_96E2A35E_4A48_419F_9E38_8CEFA5D27C66_.wvu.Rows" localSheetId="0">полний!#REF!</definedName>
    <definedName name="Z_ABBD498D_3D2F_4E62_985A_EF1DC4D9DC47_.wvu.PrintArea" localSheetId="0">полний!$A$1:$J$383</definedName>
    <definedName name="Z_ABBD498D_3D2F_4E62_985A_EF1DC4D9DC47_.wvu.PrintTitles" localSheetId="0">полний!$9:$9</definedName>
    <definedName name="Z_ABBD498D_3D2F_4E62_985A_EF1DC4D9DC47_.wvu.Rows" localSheetId="0">полний!#REF!</definedName>
    <definedName name="Z_E02D48B6_D0D9_4E6E_B70D_8E13580A6528_.wvu.PrintArea" localSheetId="0">полний!$A$1:$J$383</definedName>
    <definedName name="Z_E02D48B6_D0D9_4E6E_B70D_8E13580A6528_.wvu.PrintTitles" localSheetId="0">полний!$9:$9</definedName>
    <definedName name="Z_E02D48B6_D0D9_4E6E_B70D_8E13580A6528_.wvu.Rows" localSheetId="0">полний!#REF!</definedName>
    <definedName name="_xlnm.Print_Titles" localSheetId="0">полний!$7:$9</definedName>
    <definedName name="_xlnm.Print_Area" localSheetId="0">полний!$A$1:$J$385</definedName>
  </definedNames>
  <calcPr calcId="145621" fullCalcOnLoad="1"/>
</workbook>
</file>

<file path=xl/calcChain.xml><?xml version="1.0" encoding="utf-8"?>
<calcChain xmlns="http://schemas.openxmlformats.org/spreadsheetml/2006/main">
  <c r="H46" i="26"/>
  <c r="I46"/>
  <c r="J46"/>
  <c r="G47"/>
  <c r="G46"/>
  <c r="G59"/>
  <c r="G41"/>
  <c r="G42"/>
  <c r="G43"/>
  <c r="I31"/>
  <c r="H31"/>
  <c r="J31"/>
  <c r="G32"/>
  <c r="G246"/>
  <c r="I163"/>
  <c r="J163"/>
  <c r="H163"/>
  <c r="G164"/>
  <c r="I155"/>
  <c r="J155"/>
  <c r="H155"/>
  <c r="G223"/>
  <c r="J210"/>
  <c r="I210"/>
  <c r="J238"/>
  <c r="I238"/>
  <c r="G238"/>
  <c r="G240"/>
  <c r="G239"/>
  <c r="I302"/>
  <c r="J302"/>
  <c r="J301"/>
  <c r="J299"/>
  <c r="H303"/>
  <c r="G305"/>
  <c r="H52"/>
  <c r="H51"/>
  <c r="H50"/>
  <c r="I52"/>
  <c r="I51"/>
  <c r="I50"/>
  <c r="J52"/>
  <c r="J51"/>
  <c r="J50"/>
  <c r="G53"/>
  <c r="G52"/>
  <c r="G51"/>
  <c r="G50"/>
  <c r="G58"/>
  <c r="H56"/>
  <c r="H55"/>
  <c r="H54"/>
  <c r="I56"/>
  <c r="I55"/>
  <c r="I54"/>
  <c r="J56"/>
  <c r="J55"/>
  <c r="J54"/>
  <c r="G57"/>
  <c r="G56"/>
  <c r="G55"/>
  <c r="G54"/>
  <c r="G33"/>
  <c r="H27"/>
  <c r="I27"/>
  <c r="J27"/>
  <c r="G28"/>
  <c r="G27"/>
  <c r="I205"/>
  <c r="G205"/>
  <c r="G39"/>
  <c r="G237"/>
  <c r="H242"/>
  <c r="H241"/>
  <c r="I242"/>
  <c r="I241"/>
  <c r="J242"/>
  <c r="J241"/>
  <c r="G243"/>
  <c r="G242"/>
  <c r="G241"/>
  <c r="I92"/>
  <c r="J92"/>
  <c r="J79"/>
  <c r="J78"/>
  <c r="J76"/>
  <c r="H334"/>
  <c r="H333"/>
  <c r="H332"/>
  <c r="H330"/>
  <c r="G335"/>
  <c r="G40"/>
  <c r="H29"/>
  <c r="I29"/>
  <c r="J29"/>
  <c r="G30"/>
  <c r="G29"/>
  <c r="G38"/>
  <c r="H36"/>
  <c r="H35"/>
  <c r="H34"/>
  <c r="I36"/>
  <c r="I35"/>
  <c r="I34"/>
  <c r="J36"/>
  <c r="J35"/>
  <c r="G37"/>
  <c r="G36"/>
  <c r="G22"/>
  <c r="G23"/>
  <c r="G24"/>
  <c r="G26"/>
  <c r="H25"/>
  <c r="G25"/>
  <c r="I25"/>
  <c r="J25"/>
  <c r="H21"/>
  <c r="I21"/>
  <c r="J21"/>
  <c r="J20"/>
  <c r="H48"/>
  <c r="H45"/>
  <c r="H44"/>
  <c r="I48"/>
  <c r="I45"/>
  <c r="I44"/>
  <c r="J48"/>
  <c r="G49"/>
  <c r="G48"/>
  <c r="G45"/>
  <c r="G44"/>
  <c r="H61"/>
  <c r="H60"/>
  <c r="I61"/>
  <c r="I60"/>
  <c r="J61"/>
  <c r="J60"/>
  <c r="G62"/>
  <c r="G61"/>
  <c r="G60"/>
  <c r="H351"/>
  <c r="H350"/>
  <c r="H349"/>
  <c r="H347"/>
  <c r="I351"/>
  <c r="I350"/>
  <c r="J351"/>
  <c r="J350"/>
  <c r="I347"/>
  <c r="J347"/>
  <c r="H210"/>
  <c r="G214"/>
  <c r="G213"/>
  <c r="H200"/>
  <c r="I200"/>
  <c r="J200"/>
  <c r="G201"/>
  <c r="G202"/>
  <c r="G200"/>
  <c r="G95"/>
  <c r="G85"/>
  <c r="G82"/>
  <c r="G352"/>
  <c r="G351"/>
  <c r="G350"/>
  <c r="G349"/>
  <c r="G347"/>
  <c r="G252"/>
  <c r="G251"/>
  <c r="G250"/>
  <c r="G249"/>
  <c r="G247"/>
  <c r="H251"/>
  <c r="H250"/>
  <c r="H249"/>
  <c r="H247"/>
  <c r="I251"/>
  <c r="I250"/>
  <c r="I249"/>
  <c r="I247"/>
  <c r="J251"/>
  <c r="J250"/>
  <c r="J249"/>
  <c r="J247"/>
  <c r="G382"/>
  <c r="G381"/>
  <c r="G380"/>
  <c r="G378"/>
  <c r="H381"/>
  <c r="H380"/>
  <c r="H378"/>
  <c r="I381"/>
  <c r="I380"/>
  <c r="I378"/>
  <c r="J381"/>
  <c r="J380"/>
  <c r="J378"/>
  <c r="I15"/>
  <c r="I13"/>
  <c r="I12"/>
  <c r="J15"/>
  <c r="J13"/>
  <c r="J12"/>
  <c r="H15"/>
  <c r="J257"/>
  <c r="I257"/>
  <c r="G257"/>
  <c r="G258"/>
  <c r="I339"/>
  <c r="I338"/>
  <c r="I336"/>
  <c r="J339"/>
  <c r="J338"/>
  <c r="J336"/>
  <c r="G360"/>
  <c r="J359"/>
  <c r="J358"/>
  <c r="I359"/>
  <c r="I358"/>
  <c r="H359"/>
  <c r="H358"/>
  <c r="G190"/>
  <c r="J205"/>
  <c r="G207"/>
  <c r="G209"/>
  <c r="J224"/>
  <c r="G228"/>
  <c r="G232"/>
  <c r="I191"/>
  <c r="J187"/>
  <c r="I187"/>
  <c r="G189"/>
  <c r="J276"/>
  <c r="I276"/>
  <c r="G277"/>
  <c r="J356"/>
  <c r="J355"/>
  <c r="J353"/>
  <c r="I356"/>
  <c r="I355"/>
  <c r="H356"/>
  <c r="H355"/>
  <c r="H353"/>
  <c r="G14"/>
  <c r="G268"/>
  <c r="H260"/>
  <c r="H256"/>
  <c r="H255"/>
  <c r="I260"/>
  <c r="I256"/>
  <c r="I255"/>
  <c r="J260"/>
  <c r="J256"/>
  <c r="J255"/>
  <c r="G261"/>
  <c r="G260"/>
  <c r="G236"/>
  <c r="G221"/>
  <c r="G199"/>
  <c r="J191"/>
  <c r="H191"/>
  <c r="G191"/>
  <c r="H195"/>
  <c r="I195"/>
  <c r="J195"/>
  <c r="H187"/>
  <c r="G188"/>
  <c r="G187"/>
  <c r="H370"/>
  <c r="I370"/>
  <c r="J370"/>
  <c r="I303"/>
  <c r="J303"/>
  <c r="H160"/>
  <c r="I160"/>
  <c r="J160"/>
  <c r="H153"/>
  <c r="I153"/>
  <c r="I149"/>
  <c r="I148"/>
  <c r="J153"/>
  <c r="I150"/>
  <c r="J150"/>
  <c r="H150"/>
  <c r="G150"/>
  <c r="H376"/>
  <c r="H375"/>
  <c r="H374"/>
  <c r="H372"/>
  <c r="I376"/>
  <c r="I375"/>
  <c r="I374"/>
  <c r="I372"/>
  <c r="J376"/>
  <c r="J375"/>
  <c r="J374"/>
  <c r="J372"/>
  <c r="G377"/>
  <c r="G376"/>
  <c r="G375"/>
  <c r="G374"/>
  <c r="G372"/>
  <c r="G367"/>
  <c r="G365"/>
  <c r="J364"/>
  <c r="J363"/>
  <c r="J361"/>
  <c r="I364"/>
  <c r="I363"/>
  <c r="I361"/>
  <c r="H364"/>
  <c r="G357"/>
  <c r="G348"/>
  <c r="G346"/>
  <c r="J345"/>
  <c r="J344"/>
  <c r="J342"/>
  <c r="I345"/>
  <c r="H345"/>
  <c r="H344"/>
  <c r="G343"/>
  <c r="G341"/>
  <c r="H340"/>
  <c r="G340"/>
  <c r="G339"/>
  <c r="J333"/>
  <c r="J332"/>
  <c r="J330"/>
  <c r="I333"/>
  <c r="G331"/>
  <c r="J328"/>
  <c r="J327"/>
  <c r="I328"/>
  <c r="I327"/>
  <c r="J323"/>
  <c r="J322"/>
  <c r="H320"/>
  <c r="I321"/>
  <c r="G321"/>
  <c r="G315"/>
  <c r="J317"/>
  <c r="J316"/>
  <c r="J314"/>
  <c r="H311"/>
  <c r="H302"/>
  <c r="G302"/>
  <c r="G301"/>
  <c r="G299"/>
  <c r="G313"/>
  <c r="G312"/>
  <c r="G310"/>
  <c r="G309"/>
  <c r="G308"/>
  <c r="G307"/>
  <c r="G306"/>
  <c r="I301"/>
  <c r="I299"/>
  <c r="G304"/>
  <c r="G303"/>
  <c r="G300"/>
  <c r="G278"/>
  <c r="I215"/>
  <c r="J215"/>
  <c r="H215"/>
  <c r="H204"/>
  <c r="H203"/>
  <c r="G218"/>
  <c r="G211"/>
  <c r="G210"/>
  <c r="G186"/>
  <c r="G185"/>
  <c r="G234"/>
  <c r="H184"/>
  <c r="G184"/>
  <c r="G206"/>
  <c r="G216"/>
  <c r="G194"/>
  <c r="I274"/>
  <c r="I273"/>
  <c r="I272"/>
  <c r="I270"/>
  <c r="J274"/>
  <c r="J273"/>
  <c r="J272"/>
  <c r="J270"/>
  <c r="G298"/>
  <c r="H297"/>
  <c r="G297"/>
  <c r="G296"/>
  <c r="H295"/>
  <c r="H294"/>
  <c r="G290"/>
  <c r="H289"/>
  <c r="G289"/>
  <c r="G288"/>
  <c r="H287"/>
  <c r="G286"/>
  <c r="H285"/>
  <c r="G285"/>
  <c r="G284"/>
  <c r="H283"/>
  <c r="G283"/>
  <c r="J282"/>
  <c r="I282"/>
  <c r="G280"/>
  <c r="G275"/>
  <c r="H274"/>
  <c r="G271"/>
  <c r="G269"/>
  <c r="G267"/>
  <c r="G266"/>
  <c r="G265"/>
  <c r="J264"/>
  <c r="J263"/>
  <c r="I264"/>
  <c r="I263"/>
  <c r="H264"/>
  <c r="H263"/>
  <c r="H253"/>
  <c r="G259"/>
  <c r="G262"/>
  <c r="G248"/>
  <c r="J245"/>
  <c r="J244"/>
  <c r="I245"/>
  <c r="I244"/>
  <c r="H245"/>
  <c r="H244"/>
  <c r="G235"/>
  <c r="G233"/>
  <c r="G230"/>
  <c r="G229"/>
  <c r="G225"/>
  <c r="G220"/>
  <c r="G219"/>
  <c r="G217"/>
  <c r="G198"/>
  <c r="I197"/>
  <c r="G197"/>
  <c r="G196"/>
  <c r="G195"/>
  <c r="G193"/>
  <c r="G192"/>
  <c r="G181"/>
  <c r="G179"/>
  <c r="J178"/>
  <c r="J177"/>
  <c r="J175"/>
  <c r="I178"/>
  <c r="H178"/>
  <c r="H177"/>
  <c r="H175"/>
  <c r="G176"/>
  <c r="G174"/>
  <c r="J173"/>
  <c r="J172"/>
  <c r="J170"/>
  <c r="I173"/>
  <c r="H173"/>
  <c r="H172"/>
  <c r="G171"/>
  <c r="G169"/>
  <c r="J168"/>
  <c r="J167"/>
  <c r="J165"/>
  <c r="I168"/>
  <c r="H168"/>
  <c r="G168"/>
  <c r="G166"/>
  <c r="G162"/>
  <c r="G161"/>
  <c r="G160"/>
  <c r="G159"/>
  <c r="H158"/>
  <c r="G158"/>
  <c r="G157"/>
  <c r="G156"/>
  <c r="G154"/>
  <c r="G153"/>
  <c r="G152"/>
  <c r="G151"/>
  <c r="G147"/>
  <c r="H146"/>
  <c r="G146"/>
  <c r="G145"/>
  <c r="G144"/>
  <c r="H143"/>
  <c r="J142"/>
  <c r="J141"/>
  <c r="I142"/>
  <c r="G140"/>
  <c r="G138"/>
  <c r="J136"/>
  <c r="I136"/>
  <c r="H136"/>
  <c r="G134"/>
  <c r="G132"/>
  <c r="H131"/>
  <c r="G130"/>
  <c r="H129"/>
  <c r="G129"/>
  <c r="G128"/>
  <c r="H127"/>
  <c r="G127"/>
  <c r="G126"/>
  <c r="J125"/>
  <c r="J124"/>
  <c r="J122"/>
  <c r="I125"/>
  <c r="I124"/>
  <c r="I122"/>
  <c r="G123"/>
  <c r="G121"/>
  <c r="H120"/>
  <c r="G120"/>
  <c r="J119"/>
  <c r="J118"/>
  <c r="J116"/>
  <c r="I119"/>
  <c r="I118"/>
  <c r="I116"/>
  <c r="G117"/>
  <c r="G115"/>
  <c r="H114"/>
  <c r="G114"/>
  <c r="G113"/>
  <c r="G112"/>
  <c r="G111"/>
  <c r="J110"/>
  <c r="J109"/>
  <c r="J107"/>
  <c r="I110"/>
  <c r="I109"/>
  <c r="G109"/>
  <c r="H110"/>
  <c r="G108"/>
  <c r="G106"/>
  <c r="G105"/>
  <c r="H104"/>
  <c r="G104"/>
  <c r="J103"/>
  <c r="J102"/>
  <c r="I103"/>
  <c r="I102"/>
  <c r="G101"/>
  <c r="H99"/>
  <c r="J99"/>
  <c r="J98"/>
  <c r="I99"/>
  <c r="I98"/>
  <c r="G97"/>
  <c r="G94"/>
  <c r="G93"/>
  <c r="H92"/>
  <c r="H79"/>
  <c r="G91"/>
  <c r="H90"/>
  <c r="G89"/>
  <c r="G88"/>
  <c r="G87"/>
  <c r="G86"/>
  <c r="G84"/>
  <c r="G83"/>
  <c r="G81"/>
  <c r="G80"/>
  <c r="G77"/>
  <c r="G75"/>
  <c r="J74"/>
  <c r="J72"/>
  <c r="J71"/>
  <c r="J69"/>
  <c r="I74"/>
  <c r="I72"/>
  <c r="I71"/>
  <c r="I69"/>
  <c r="H74"/>
  <c r="H72"/>
  <c r="J70"/>
  <c r="G70"/>
  <c r="G68"/>
  <c r="H67"/>
  <c r="H66"/>
  <c r="H65"/>
  <c r="H63"/>
  <c r="J66"/>
  <c r="J65"/>
  <c r="J63"/>
  <c r="I66"/>
  <c r="I65"/>
  <c r="I63"/>
  <c r="G64"/>
  <c r="G18"/>
  <c r="G17"/>
  <c r="G16"/>
  <c r="G11"/>
  <c r="H133"/>
  <c r="G133"/>
  <c r="G318"/>
  <c r="H317"/>
  <c r="I317"/>
  <c r="G324"/>
  <c r="H323"/>
  <c r="I323"/>
  <c r="G329"/>
  <c r="H328"/>
  <c r="H327"/>
  <c r="G327"/>
  <c r="G371"/>
  <c r="G370"/>
  <c r="J369"/>
  <c r="J368"/>
  <c r="J366"/>
  <c r="I369"/>
  <c r="I368"/>
  <c r="I366"/>
  <c r="H369"/>
  <c r="H368"/>
  <c r="G100"/>
  <c r="I224"/>
  <c r="I204"/>
  <c r="I203"/>
  <c r="G226"/>
  <c r="G320"/>
  <c r="H319"/>
  <c r="G319"/>
  <c r="G356"/>
  <c r="G355"/>
  <c r="G359"/>
  <c r="G358"/>
  <c r="G353"/>
  <c r="I322"/>
  <c r="G287"/>
  <c r="G73"/>
  <c r="G311"/>
  <c r="G90"/>
  <c r="I344"/>
  <c r="G344"/>
  <c r="J19"/>
  <c r="G131"/>
  <c r="G334"/>
  <c r="G276"/>
  <c r="I79"/>
  <c r="I78"/>
  <c r="I76"/>
  <c r="H119"/>
  <c r="G119"/>
  <c r="H118"/>
  <c r="G345"/>
  <c r="H103"/>
  <c r="G67"/>
  <c r="I167"/>
  <c r="I165"/>
  <c r="H98"/>
  <c r="G98"/>
  <c r="J183"/>
  <c r="J182"/>
  <c r="G295"/>
  <c r="H316"/>
  <c r="J34"/>
  <c r="H78"/>
  <c r="H342"/>
  <c r="G92"/>
  <c r="G99"/>
  <c r="H109"/>
  <c r="H183"/>
  <c r="H182"/>
  <c r="G264"/>
  <c r="G155"/>
  <c r="G215"/>
  <c r="H282"/>
  <c r="G282"/>
  <c r="G21"/>
  <c r="J96"/>
  <c r="J204"/>
  <c r="J203"/>
  <c r="H107"/>
  <c r="G224"/>
  <c r="I107"/>
  <c r="J253"/>
  <c r="I353"/>
  <c r="H281"/>
  <c r="G281"/>
  <c r="H167"/>
  <c r="H165"/>
  <c r="G165"/>
  <c r="G256"/>
  <c r="I342"/>
  <c r="H339"/>
  <c r="H338"/>
  <c r="G338"/>
  <c r="G336"/>
  <c r="H301"/>
  <c r="H299"/>
  <c r="G110"/>
  <c r="H142"/>
  <c r="G204"/>
  <c r="G203"/>
  <c r="G163"/>
  <c r="J45"/>
  <c r="J44"/>
  <c r="G74"/>
  <c r="G328"/>
  <c r="J149"/>
  <c r="J148"/>
  <c r="J139"/>
  <c r="G342"/>
  <c r="G255"/>
  <c r="I183"/>
  <c r="I182"/>
  <c r="I180"/>
  <c r="G31"/>
  <c r="H293"/>
  <c r="G294"/>
  <c r="H180"/>
  <c r="I253"/>
  <c r="G263"/>
  <c r="H325"/>
  <c r="G325"/>
  <c r="H363"/>
  <c r="G364"/>
  <c r="G15"/>
  <c r="H13"/>
  <c r="G369"/>
  <c r="G143"/>
  <c r="G79"/>
  <c r="G66"/>
  <c r="I332"/>
  <c r="G332"/>
  <c r="G333"/>
  <c r="H149"/>
  <c r="G149"/>
  <c r="H20"/>
  <c r="G35"/>
  <c r="G34"/>
  <c r="I20"/>
  <c r="I19"/>
  <c r="I10"/>
  <c r="G274"/>
  <c r="H273"/>
  <c r="G273"/>
  <c r="G245"/>
  <c r="G244"/>
  <c r="G167"/>
  <c r="H141"/>
  <c r="H336"/>
  <c r="H279"/>
  <c r="G279"/>
  <c r="H148"/>
  <c r="G148"/>
  <c r="H361"/>
  <c r="G361"/>
  <c r="G363"/>
  <c r="H12"/>
  <c r="G13"/>
  <c r="I330"/>
  <c r="G330"/>
  <c r="H272"/>
  <c r="H270"/>
  <c r="G270"/>
  <c r="G20"/>
  <c r="G19"/>
  <c r="H19"/>
  <c r="G293"/>
  <c r="G291"/>
  <c r="H291"/>
  <c r="G272"/>
  <c r="G12"/>
  <c r="H10"/>
  <c r="G10"/>
  <c r="H139"/>
  <c r="G182"/>
  <c r="G180"/>
  <c r="H116"/>
  <c r="G116"/>
  <c r="G118"/>
  <c r="H366"/>
  <c r="G366"/>
  <c r="G368"/>
  <c r="G63"/>
  <c r="H71"/>
  <c r="G72"/>
  <c r="H135"/>
  <c r="G136"/>
  <c r="I172"/>
  <c r="I170"/>
  <c r="G173"/>
  <c r="G183"/>
  <c r="G107"/>
  <c r="G78"/>
  <c r="H76"/>
  <c r="G76"/>
  <c r="J180"/>
  <c r="H102"/>
  <c r="G103"/>
  <c r="J10"/>
  <c r="H322"/>
  <c r="G322"/>
  <c r="G323"/>
  <c r="I316"/>
  <c r="G317"/>
  <c r="G65"/>
  <c r="I96"/>
  <c r="I141"/>
  <c r="G141"/>
  <c r="G142"/>
  <c r="H170"/>
  <c r="G170"/>
  <c r="I177"/>
  <c r="I175"/>
  <c r="G175"/>
  <c r="G178"/>
  <c r="G253"/>
  <c r="I314"/>
  <c r="G316"/>
  <c r="G177"/>
  <c r="G135"/>
  <c r="G125"/>
  <c r="H125"/>
  <c r="H124"/>
  <c r="H69"/>
  <c r="G71"/>
  <c r="I139"/>
  <c r="G139"/>
  <c r="G172"/>
  <c r="J383"/>
  <c r="H96"/>
  <c r="G96"/>
  <c r="G102"/>
  <c r="H314"/>
  <c r="G314"/>
  <c r="G69"/>
  <c r="I383"/>
  <c r="H122"/>
  <c r="G122"/>
  <c r="G124"/>
  <c r="H383"/>
  <c r="G383"/>
</calcChain>
</file>

<file path=xl/sharedStrings.xml><?xml version="1.0" encoding="utf-8"?>
<sst xmlns="http://schemas.openxmlformats.org/spreadsheetml/2006/main" count="1014" uniqueCount="582">
  <si>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</si>
  <si>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</si>
  <si>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</si>
  <si>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</si>
  <si>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</si>
  <si>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</si>
  <si>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</si>
  <si>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</si>
  <si>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</si>
  <si>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</si>
  <si>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</si>
  <si>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</si>
  <si>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</si>
  <si>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</si>
  <si>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</si>
  <si>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0829</t>
  </si>
  <si>
    <t>0810</t>
  </si>
  <si>
    <t>Проведення навчально-тренувальних зборів і змагань з неолімпійських видів спорту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</si>
  <si>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</si>
  <si>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</si>
  <si>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</si>
  <si>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</si>
  <si>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</si>
  <si>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</si>
  <si>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</si>
  <si>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</si>
  <si>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Управління цивільного захисту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</si>
  <si>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</si>
  <si>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</si>
  <si>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</si>
  <si>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</si>
  <si>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</si>
  <si>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</si>
  <si>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</si>
  <si>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</si>
  <si>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</si>
  <si>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</si>
  <si>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</si>
  <si>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</si>
  <si>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</si>
  <si>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5031</t>
  </si>
  <si>
    <t>5033</t>
  </si>
  <si>
    <t>5051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</si>
  <si>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</si>
  <si>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</si>
  <si>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</si>
  <si>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</si>
  <si>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</si>
  <si>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</si>
  <si>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</si>
  <si>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</si>
  <si>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</si>
  <si>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</si>
  <si>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</si>
  <si>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</si>
  <si>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</si>
  <si>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</si>
  <si>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</si>
  <si>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</si>
  <si>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</si>
  <si>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</si>
  <si>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</si>
  <si>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0813090</t>
  </si>
  <si>
    <t>0813105</t>
  </si>
  <si>
    <t>1115011</t>
  </si>
  <si>
    <t>1115012</t>
  </si>
  <si>
    <t>1115022</t>
  </si>
  <si>
    <t>1115033</t>
  </si>
  <si>
    <t>1115051</t>
  </si>
  <si>
    <t>1115061</t>
  </si>
  <si>
    <t>1115062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</si>
  <si>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</si>
  <si>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</si>
  <si>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</si>
  <si>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</si>
  <si>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</si>
  <si>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</si>
  <si>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</si>
  <si>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</si>
  <si>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</si>
  <si>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</si>
  <si>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</si>
  <si>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</si>
  <si>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</si>
  <si>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</si>
  <si>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</si>
  <si>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</si>
  <si>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</si>
  <si>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</si>
  <si>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</si>
  <si>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</si>
  <si>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7693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</si>
  <si>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</si>
  <si>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</si>
  <si>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</si>
  <si>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</si>
  <si>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</si>
  <si>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</si>
  <si>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</si>
  <si>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</si>
  <si>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</si>
  <si>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</si>
  <si>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</si>
  <si>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</si>
  <si>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</si>
  <si>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</si>
  <si>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</si>
  <si>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</si>
  <si>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</si>
  <si>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</si>
  <si>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</si>
  <si>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</si>
  <si>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</si>
  <si>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</si>
  <si>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</si>
  <si>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</si>
  <si>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</si>
  <si>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</si>
  <si>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</si>
  <si>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</si>
  <si>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</si>
  <si>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</si>
  <si>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</si>
  <si>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</si>
  <si>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освіти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</si>
  <si>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</si>
  <si>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</si>
  <si>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</si>
  <si>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</si>
  <si>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</si>
  <si>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</si>
  <si>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</si>
  <si>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</si>
  <si>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</si>
  <si>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</si>
  <si>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</si>
  <si>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</si>
  <si>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</si>
  <si>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</si>
  <si>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</si>
  <si>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2151</t>
  </si>
  <si>
    <t>0712151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</si>
  <si>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</si>
  <si>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</si>
  <si>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</si>
  <si>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</si>
  <si>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</si>
  <si>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</si>
  <si>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</si>
  <si>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</si>
  <si>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</si>
  <si>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</si>
  <si>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</si>
  <si>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</si>
  <si>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</si>
  <si>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</si>
  <si>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</si>
  <si>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</si>
  <si>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</si>
  <si>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5011</t>
  </si>
  <si>
    <t>0615011</t>
  </si>
  <si>
    <t>5012</t>
  </si>
  <si>
    <t>0615012</t>
  </si>
  <si>
    <t>0615031</t>
  </si>
  <si>
    <t>2819800</t>
  </si>
  <si>
    <t>9800</t>
  </si>
  <si>
    <t>на охорону і раціональне використання земель</t>
  </si>
  <si>
    <t>1517365</t>
  </si>
  <si>
    <t>7365</t>
  </si>
  <si>
    <t>Надання реабілітаційних послуг інвалідам та дітям інвалідам</t>
  </si>
  <si>
    <t>до рішення обласної ради</t>
  </si>
  <si>
    <t>1218340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</si>
  <si>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</si>
  <si>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</si>
  <si>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</si>
  <si>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</si>
  <si>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</si>
  <si>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</si>
  <si>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</si>
  <si>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</si>
  <si>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</si>
  <si>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</si>
  <si>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</si>
  <si>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1517361</t>
  </si>
  <si>
    <t>1517366</t>
  </si>
  <si>
    <t>7366</t>
  </si>
  <si>
    <t>1517367</t>
  </si>
  <si>
    <t>7367</t>
  </si>
  <si>
    <t>Надання довгострокових кредитів індивідуальним забудовникам житла на селі</t>
  </si>
  <si>
    <t>2800000</t>
  </si>
  <si>
    <t>Утримання та розвиток автомобільних доріг  та дорожньої інфраструктури за рахунок субвенції з державного бюджету</t>
  </si>
  <si>
    <t>1113133</t>
  </si>
  <si>
    <t>3133</t>
  </si>
  <si>
    <t>Інші заходи та заклади молодіжної політики</t>
  </si>
  <si>
    <t>Інші субвенції з місцевого бюджету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</si>
  <si>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</si>
  <si>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</si>
  <si>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</si>
  <si>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Субвенція з місцевого бюджету державному бюджету на виконання програм соціально-економічного розвитку регіонів,</t>
  </si>
  <si>
    <t>Програма  розвитку місцевого самоврядування у Дніпропетровській області  на 2012 – 2021 роки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</si>
  <si>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</si>
  <si>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</si>
  <si>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</si>
  <si>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</si>
  <si>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</si>
  <si>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</si>
  <si>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</si>
  <si>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</si>
  <si>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</si>
  <si>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</si>
  <si>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</si>
  <si>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</si>
  <si>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04100000000</t>
  </si>
  <si>
    <t>0712120</t>
  </si>
  <si>
    <t>2120</t>
  </si>
  <si>
    <t>0740</t>
  </si>
  <si>
    <t>Регіональна цільова соціальна програма „Освіта Дніпропетровщини” до 2021 року</t>
  </si>
  <si>
    <t>Регіональна програма інформатизації „Електронна Дніпропетровщина” на 2020 – 2022 роки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</si>
  <si>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</si>
  <si>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</si>
  <si>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7640</t>
  </si>
  <si>
    <t>Заходи з енергозбереження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</si>
  <si>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</si>
  <si>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</si>
  <si>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</si>
  <si>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</si>
  <si>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</si>
  <si>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</si>
  <si>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</si>
  <si>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</si>
  <si>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 xml:space="preserve">Обласна  програма „Здоров’я населення Дніпропетровщини на 2020 – 2024 роки” 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</si>
  <si>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</si>
  <si>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</si>
  <si>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</si>
  <si>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</si>
  <si>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</si>
  <si>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</si>
  <si>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</si>
  <si>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0712090</t>
  </si>
  <si>
    <t>2090</t>
  </si>
  <si>
    <t>0722</t>
  </si>
  <si>
    <t>Спеціалізована амбулаторно-поліклінічна допомога населенню</t>
  </si>
  <si>
    <t>0712100</t>
  </si>
  <si>
    <t>2100</t>
  </si>
  <si>
    <t>Стоматологічна допомога населенню</t>
  </si>
  <si>
    <t>0712130</t>
  </si>
  <si>
    <t>2130</t>
  </si>
  <si>
    <t>Проведення належної медико-соціальної  експертизи (МСЕК)</t>
  </si>
  <si>
    <t>Створення банків крові та її компонентів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</si>
  <si>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</si>
  <si>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</si>
  <si>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</si>
  <si>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</si>
  <si>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1517369</t>
  </si>
  <si>
    <t>7369</t>
  </si>
  <si>
    <t>Реалізація проектів з реконструкції, капітального ремонту приймальних відділень в опорних закладах здоров’я у госпітальних округах</t>
  </si>
  <si>
    <t>3014082</t>
  </si>
  <si>
    <t>Розподіл витрат обласного бюджету на реалізацію місцевих/регіональних програм у 2021 році</t>
  </si>
  <si>
    <t>Програма соціального захисту та підтримки дітей у Дніпропетровській області на 2021 – 2025 роки</t>
  </si>
  <si>
    <t>3013242</t>
  </si>
  <si>
    <t>0712143</t>
  </si>
  <si>
    <t>2143</t>
  </si>
  <si>
    <t>Програми і централізовані заходи профілактики ВІЛ-інфекції/СНІДу</t>
  </si>
  <si>
    <t>0813120</t>
  </si>
  <si>
    <t>3120</t>
  </si>
  <si>
    <t>Здійснення соціальної роботи з вразливими категоріями населення</t>
  </si>
  <si>
    <t>0813240</t>
  </si>
  <si>
    <t>3240</t>
  </si>
  <si>
    <t>Інші заклади та заходи</t>
  </si>
  <si>
    <t>0813100</t>
  </si>
  <si>
    <t>3100</t>
  </si>
  <si>
    <t>Надання соціальних та реабілітаційних послуг громадянам похилого віку, особам з інвалідністю в установах соціального обслуговування</t>
  </si>
  <si>
    <t>0813170</t>
  </si>
  <si>
    <t>3170</t>
  </si>
  <si>
    <t>Забезпечення реалізації окремих програм для осіб з інвалідністю</t>
  </si>
  <si>
    <t>3190</t>
  </si>
  <si>
    <t>Соціальний захист ветеранів війни і праці</t>
  </si>
  <si>
    <t>0819700</t>
  </si>
  <si>
    <t>9700</t>
  </si>
  <si>
    <t>Субвенції з місцевого бюджету шншим місцевим бюджетам на здійсненння програм та заходів за рахунок коштів місцевих бюджетів</t>
  </si>
  <si>
    <t>1113130</t>
  </si>
  <si>
    <t>3130</t>
  </si>
  <si>
    <t>Реалізація державної політики у моложіжній сфері</t>
  </si>
  <si>
    <t>0913110</t>
  </si>
  <si>
    <t>3110</t>
  </si>
  <si>
    <t>Заклади та заходи з питань дітей та їх соціального захисту</t>
  </si>
  <si>
    <t>0913240</t>
  </si>
  <si>
    <t>3015060</t>
  </si>
  <si>
    <t>5060</t>
  </si>
  <si>
    <t>Інші заходи з розвитку фізичної культури та спорту</t>
  </si>
  <si>
    <t>3014080</t>
  </si>
  <si>
    <t>4080</t>
  </si>
  <si>
    <t>Інші заклади та заходи в галузі культури і мистецтв</t>
  </si>
  <si>
    <t>1140</t>
  </si>
  <si>
    <t>Інші програми, заклади та заходи у сфері освіти</t>
  </si>
  <si>
    <t>1142</t>
  </si>
  <si>
    <t>9090</t>
  </si>
  <si>
    <t>3011142</t>
  </si>
  <si>
    <t>3013240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</si>
  <si>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</si>
  <si>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</si>
  <si>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</si>
  <si>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</si>
  <si>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</si>
  <si>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</si>
  <si>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</si>
  <si>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</si>
  <si>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>Розвиток дитячо-юнацького та резервного спорту</t>
  </si>
  <si>
    <t>1115050</t>
  </si>
  <si>
    <t>5050</t>
  </si>
  <si>
    <t>Підтримка фізкультурно-спортивного руху</t>
  </si>
  <si>
    <t>1115060</t>
  </si>
  <si>
    <t>3011140</t>
  </si>
  <si>
    <t>0615010</t>
  </si>
  <si>
    <t>0615030</t>
  </si>
  <si>
    <t>Розвиток дитячо-юнацького та резервного фонду</t>
  </si>
  <si>
    <t>1216080</t>
  </si>
  <si>
    <t>6080</t>
  </si>
  <si>
    <t>Реалізація державних та місцевих житлових програм</t>
  </si>
  <si>
    <t>1217460</t>
  </si>
  <si>
    <t>7460</t>
  </si>
  <si>
    <t>Утримання та розвиток автомобільних доріг та дорожньої інфраструктури</t>
  </si>
  <si>
    <t>1218820</t>
  </si>
  <si>
    <t>8820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</si>
  <si>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</si>
  <si>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1218830</t>
  </si>
  <si>
    <t>8830</t>
  </si>
  <si>
    <t>Довгострокові кредити індивідуальним забудовникам житла на селі та їх повернення</t>
  </si>
  <si>
    <t>1517320</t>
  </si>
  <si>
    <t>7320</t>
  </si>
  <si>
    <t>0813190</t>
  </si>
  <si>
    <t>0611142</t>
  </si>
  <si>
    <t>0611140</t>
  </si>
  <si>
    <t>0611141</t>
  </si>
  <si>
    <t>1141</t>
  </si>
  <si>
    <t>0117690</t>
  </si>
  <si>
    <t>7690</t>
  </si>
  <si>
    <t>Інша економічна діяльність</t>
  </si>
  <si>
    <t>7620</t>
  </si>
  <si>
    <t>Розвиток готельного господарства та туризму</t>
  </si>
  <si>
    <t>1517360</t>
  </si>
  <si>
    <t>7360</t>
  </si>
  <si>
    <t>Виконання інвестиційних проектів</t>
  </si>
  <si>
    <t>0712140</t>
  </si>
  <si>
    <t>2140</t>
  </si>
  <si>
    <t>2150</t>
  </si>
  <si>
    <t>1517324</t>
  </si>
  <si>
    <t>7324</t>
  </si>
  <si>
    <t>Будівництво установ та закладів культури</t>
  </si>
  <si>
    <t>грн</t>
  </si>
  <si>
    <t>Перший заступник голови обласної ради</t>
  </si>
  <si>
    <t>Інші заходи, пов’язані з економічною діяльністю</t>
  </si>
  <si>
    <t>Інформаційно-методичне та просвітницьке забезпечення в галузі охорони здоров’я,</t>
  </si>
  <si>
    <t>Програми і централізовані заходи у галузі охорони здоров’я</t>
  </si>
  <si>
    <t>Інші програми, заклади та заходи у сфері охорони здоров’я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</si>
  <si>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</si>
  <si>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</si>
  <si>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від 19.10.2018
№ 374-14/VІІ</t>
  </si>
  <si>
    <t>від 25.10.2019
№ 506-18/VII</t>
  </si>
  <si>
    <t>від 24.04.2003
№ 137-8/XXIV</t>
  </si>
  <si>
    <t>від 21.10.2015
№ 680-34/VI</t>
  </si>
  <si>
    <t xml:space="preserve"> від 09.10.2020
№ 645-25/VII</t>
  </si>
  <si>
    <t>Комплексна програма соціального захисту населення Дніпропетровської області на 2020 – 2024 роки</t>
  </si>
  <si>
    <t>Комплексна програма з соціальної підтримки, реабілітації учасників АТО/ООС, членів їхніх сімей у Дніпропетровській області на 2020 – 2022 роки</t>
  </si>
  <si>
    <t>Програма створення та ведення містобудівного кадастру Дніпропетровської області
на 2013 – 2022 роки</t>
  </si>
  <si>
    <t>Забезпечення діяльності ішних закладів у сфері озорони здоров’я</t>
  </si>
  <si>
    <t>Інші програми та заходи у сфері охорони здоров’я</t>
  </si>
  <si>
    <t>від 27.03.2020 
№ 570-22/VІІ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</si>
  <si>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</si>
  <si>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від 23.12.2020
№ 10-3/VIII</t>
  </si>
  <si>
    <t>1217463</t>
  </si>
  <si>
    <t>7463</t>
  </si>
  <si>
    <t>1515047</t>
  </si>
  <si>
    <t>5047</t>
  </si>
  <si>
    <t>1515040</t>
  </si>
  <si>
    <t>5040</t>
  </si>
  <si>
    <t>Підтримка і розвиток спортивної інфраструктури</t>
  </si>
  <si>
    <t>Утримання та розвиток автомобільних доріг  та дорожньої інфраструктури за рахунок трансфертів з інших місцевих бюджетів</t>
  </si>
  <si>
    <t>1517368</t>
  </si>
  <si>
    <t>7368</t>
  </si>
  <si>
    <t>Виконання інвестиційних проектів за рахунок субвенцій з інших бюджетів</t>
  </si>
  <si>
    <t>1217310</t>
  </si>
  <si>
    <t>7310</t>
  </si>
  <si>
    <t>Будівництво об'єктів житлово-комунального господарства</t>
  </si>
  <si>
    <t>1517323</t>
  </si>
  <si>
    <t>7323</t>
  </si>
  <si>
    <t>Будівництво установ та закладів соціальної сфери</t>
  </si>
  <si>
    <t>6083</t>
  </si>
  <si>
    <t>Проектні, 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</si>
  <si>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обласного бюджету бюджетам територіальних громад на виконання доручень виборців депутатами обласної ради у 2021 році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</si>
  <si>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</si>
  <si>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</si>
  <si>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1000000</t>
  </si>
  <si>
    <t>1010000</t>
  </si>
  <si>
    <t>0941</t>
  </si>
  <si>
    <t>Підготовка кадрів закладами фахової передвищої освіти</t>
  </si>
  <si>
    <t>Управління культури, туризму, національностей і релігій Дніпропетровської обласної державної адміністрації</t>
  </si>
  <si>
    <t>1014010</t>
  </si>
  <si>
    <t>4010</t>
  </si>
  <si>
    <t>0821</t>
  </si>
  <si>
    <t>Фінансова підтримка театрів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</si>
  <si>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</si>
  <si>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</si>
  <si>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</si>
  <si>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</si>
  <si>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</si>
  <si>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</si>
  <si>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</si>
  <si>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</si>
  <si>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</si>
  <si>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</si>
  <si>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</si>
  <si>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</si>
  <si>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</si>
  <si>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</si>
  <si>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</si>
  <si>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</si>
  <si>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Інші заклади та заходи в галузі культури і мистецтва</t>
  </si>
  <si>
    <t>1014082</t>
  </si>
  <si>
    <t>Фінансова підтримка засобів масової інформації</t>
  </si>
  <si>
    <t>2500000</t>
  </si>
  <si>
    <t>Управління зовнішньоекономічної діяльності Дніпропетровської обласної державної адміністрації</t>
  </si>
  <si>
    <t>2510000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</si>
  <si>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</si>
  <si>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</si>
  <si>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</si>
  <si>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</si>
  <si>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Інші заходи пов`язані з економічною діяльністю</t>
  </si>
  <si>
    <t>3200000</t>
  </si>
  <si>
    <t>Управління протокольних та масових заходів облдержадміністрації</t>
  </si>
  <si>
    <t>3210000</t>
  </si>
  <si>
    <t>3214082</t>
  </si>
  <si>
    <t>2300000</t>
  </si>
  <si>
    <t>2310000</t>
  </si>
  <si>
    <t>2311142</t>
  </si>
  <si>
    <t>2311140</t>
  </si>
  <si>
    <t>2717610</t>
  </si>
  <si>
    <t>7610</t>
  </si>
  <si>
    <t>0411</t>
  </si>
  <si>
    <t>Сприяння розвитку малого та середнього підприємництва</t>
  </si>
  <si>
    <t>Регіональна програма забезпечення громадського порядку та громадської безпеки на території Дніпропетровської області на період до 2025 року</t>
  </si>
  <si>
    <t>2200000</t>
  </si>
  <si>
    <t>Управління взаємодії з правоохоронними органами та оборонної роботи облдержадміністрації</t>
  </si>
  <si>
    <t>2210000</t>
  </si>
  <si>
    <t>2219800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</si>
  <si>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</si>
  <si>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</si>
  <si>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Департамент фінансів Дніпропетровської обласної державної адміністрації</t>
  </si>
  <si>
    <t>3710000</t>
  </si>
  <si>
    <t>3719800</t>
  </si>
  <si>
    <t>0913241</t>
  </si>
  <si>
    <t>Забезпечення діяльності інших закладів у сфері соціального захисту і соціального забезпечення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</si>
  <si>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</si>
  <si>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адміністраціїї</t>
  </si>
  <si>
    <t>Виконання інвестиційних проектів в рамках здійснення заходів щодо соціально-економічного розвитку окремих територій,</t>
  </si>
  <si>
    <t>1219730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</si>
  <si>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</si>
  <si>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</si>
  <si>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1011101</t>
  </si>
  <si>
    <t>1101</t>
  </si>
  <si>
    <t>Підготовка кадрів закладами фахової передвищої освіти за рахунок коштів місцевого бюджету</t>
  </si>
  <si>
    <t>1011100</t>
  </si>
  <si>
    <t>1100</t>
  </si>
  <si>
    <t>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2022 роки</t>
  </si>
  <si>
    <t>Програма з розвитку інформаційно-комунікативної сфери  Дніпропетровської області на 2021 – 2025 роки</t>
  </si>
  <si>
    <t>1517370</t>
  </si>
  <si>
    <t>1517340</t>
  </si>
  <si>
    <t>7340</t>
  </si>
  <si>
    <t>Запобігання та ліквідація забруднення навколишнього природного середовища</t>
  </si>
  <si>
    <t>1218311</t>
  </si>
  <si>
    <t>8311</t>
  </si>
  <si>
    <t>0511</t>
  </si>
  <si>
    <t>Охорона та раціональне використання природних ресурсів</t>
  </si>
  <si>
    <t>на природоохоронні заходи</t>
  </si>
  <si>
    <t>субвенція з обласного бюджету до місцевих бюджетів на фінансування переможців обласного конкурсу проєктів і програм розвитку місцевого самоврядування</t>
  </si>
  <si>
    <t>Будівництво об’єктів соціально-культурного призначення</t>
  </si>
  <si>
    <t>0830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</si>
  <si>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</si>
  <si>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0611040</t>
  </si>
  <si>
    <t>0611046</t>
  </si>
  <si>
    <t>1046</t>
  </si>
  <si>
    <t>Централізовані заходи у сфері освіти</t>
  </si>
  <si>
    <t>Надання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</si>
  <si>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за рахунок субвенції з державного бюджету</t>
  </si>
  <si>
    <t>7363</t>
  </si>
  <si>
    <t>5048</t>
  </si>
  <si>
    <t>Розвиток спортивної інфраструктури</t>
  </si>
  <si>
    <t>0712150</t>
  </si>
  <si>
    <t>1217380</t>
  </si>
  <si>
    <t>7380</t>
  </si>
  <si>
    <t>Виконання інвестиційних проектів за рахунок інших субвенцій з державного бюджету</t>
  </si>
  <si>
    <t>1517380</t>
  </si>
  <si>
    <t>2919800</t>
  </si>
  <si>
    <t>від 21.06.2013
№ 438-19/VІ (зі змінами)</t>
  </si>
  <si>
    <t>1217360</t>
  </si>
  <si>
    <t>1217368</t>
  </si>
  <si>
    <t>1017620</t>
  </si>
  <si>
    <t>1017622</t>
  </si>
  <si>
    <t>2017693</t>
  </si>
  <si>
    <t>2017690</t>
  </si>
  <si>
    <t>від 15.03.2013
№ 421-18/VІ (зі змінами)</t>
  </si>
  <si>
    <t>Бюджетна програма „Виконання судових рішень та виконавчих документів Дніпропетровською обласною радою” на 2018 – 2023 роки</t>
  </si>
  <si>
    <t>0712030</t>
  </si>
  <si>
    <t>2030</t>
  </si>
  <si>
    <t>Лікарсько-акушерська допомога вагітним, породіллям та новонародженим</t>
  </si>
  <si>
    <t>0712070</t>
  </si>
  <si>
    <t>2070</t>
  </si>
  <si>
    <t>0724</t>
  </si>
  <si>
    <t>Екстрена та швидка медична допомога населенню</t>
  </si>
  <si>
    <t>на соціально-економічний розвиток окремих територій</t>
  </si>
  <si>
    <t>0717322</t>
  </si>
  <si>
    <t>0611020</t>
  </si>
  <si>
    <t>0611022</t>
  </si>
  <si>
    <t>0611023</t>
  </si>
  <si>
    <t>0611025</t>
  </si>
  <si>
    <t>0611090</t>
  </si>
  <si>
    <t>0611091</t>
  </si>
  <si>
    <t>0922</t>
  </si>
  <si>
    <t>0930</t>
  </si>
  <si>
    <t>Надання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</si>
  <si>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</si>
  <si>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</si>
  <si>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</si>
  <si>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</si>
  <si>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</si>
  <si>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0711100</t>
  </si>
  <si>
    <t>0711101</t>
  </si>
  <si>
    <t>0733</t>
  </si>
  <si>
    <t>1619514</t>
  </si>
  <si>
    <t>9514</t>
  </si>
  <si>
    <t xml:space="preserve">Цільова соціальна  комплексна програма розвитку фізичної культури і спорту в Дніпропетровській області до 2024 року </t>
  </si>
  <si>
    <t>від 13.12.2019
№ 535-20/VІІ (зі змінами)</t>
  </si>
  <si>
    <t>від 03.02.2012
№ 239-11/VІ (зі змінами)</t>
  </si>
  <si>
    <t>від 03.02.2012
№ 241-11/VІ (зі змінами)</t>
  </si>
  <si>
    <t>від 27.12.2013
№ 507-23/VІ (зі змінами)</t>
  </si>
  <si>
    <t xml:space="preserve"> від 13.12.2019
№ 534-20/VII (зі змінами)</t>
  </si>
  <si>
    <t>від 02.12.2016
№ 122-7/VII (зі змінами)</t>
  </si>
  <si>
    <t xml:space="preserve"> від 20.06.2014
№ 532-26/VI (зі змінами)</t>
  </si>
  <si>
    <t>від 19.02.2016
№ 17-2/VIІ (зі змінами)</t>
  </si>
  <si>
    <t>Програма розвитку туризму у Дніпропетровській області на 2014 – 2025 роки</t>
  </si>
  <si>
    <t>Програма  розвитку Українського козацтва у Дніпропетровській області на 2008 – 2025 роки</t>
  </si>
  <si>
    <t xml:space="preserve">Програма розвитку культури у Дніпропетровській області на 2017 – 2025 роки </t>
  </si>
  <si>
    <t>від 28.10.2016 № 97-6/VІІ (зі змінами)</t>
  </si>
  <si>
    <t>1011110</t>
  </si>
  <si>
    <t>1110</t>
  </si>
  <si>
    <t>0942</t>
  </si>
  <si>
    <t>Підготовка кадрів закладами вищої освіти</t>
  </si>
  <si>
    <t xml:space="preserve"> Інші заклади та заходи</t>
  </si>
  <si>
    <t>субвенція з обласного бюджету до місцевих бюджетів на соціально-економічний розвиток окремих територій</t>
  </si>
  <si>
    <t>1519770</t>
  </si>
  <si>
    <t>Проектування, реставрація та охорона пам’яток архітектури,</t>
  </si>
  <si>
    <t>1117320</t>
  </si>
  <si>
    <t>1117325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</si>
  <si>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</si>
  <si>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Департамент молоді і спорту Дніпропетровської обласної державної адміністрації</t>
  </si>
  <si>
    <t>0617321</t>
  </si>
  <si>
    <t>Медико-соціальний захист дітей-сиріт, позбавлених батьківського піклування</t>
  </si>
  <si>
    <t>Інформаційно-методичне та просвітницьке забезпечення в галузі охорони здоров’я</t>
  </si>
  <si>
    <t>Соціальний захист ветеранів війни та праці</t>
  </si>
  <si>
    <t>Надання фінансової підтримки громадським об ’єднанням ветеранів і осіб з інвалідністю, діяльність яких має соціальну спрямованість</t>
  </si>
  <si>
    <t xml:space="preserve"> Програма соціально-економічного та культурного розвитку Дніпропетровської області на 2021 рік </t>
  </si>
  <si>
    <t>Реконструкція спортивного комплексу "Металург" комунального позашкільного навчального закладу „Дитячо-юнацька спортивна школа № 1” Криворізької міської ради</t>
  </si>
  <si>
    <t>(від 02.12.2016 
№ 121-7/VІІ) (зі змінами)</t>
  </si>
  <si>
    <t>(від 26.02.2021 
№ 26-4/VІІІ)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</si>
  <si>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
2021 – 2025 роки</t>
  </si>
  <si>
    <t>(від 14.06.2002 
№ 38-2/ХХІV) 
(зі змінами)</t>
  </si>
  <si>
    <t>(від 02.12.2016 
№ 126-7/VІІ) 
(зі змінами)</t>
  </si>
  <si>
    <t>Програма сприяння розвитку громадянського суспільства у Дніпропетровській області на 
2017 – 2022 роки</t>
  </si>
  <si>
    <t>(від 26.02.2021 
№ 28-4/VІІІ)</t>
  </si>
  <si>
    <t>(від 26.02.2021 
№ 25-4/VIIІ)</t>
  </si>
  <si>
    <t>Програма розвитку малого та середнього підприємництва у Дніпропетровській області на 2021 – 2022 роки</t>
  </si>
  <si>
    <t xml:space="preserve"> (від 26.02.2021 
№ 24-4/VІІІ)</t>
  </si>
  <si>
    <t xml:space="preserve"> Програма розвитку й підтримки сфери надання адміністративних послуг у Дніпропетровській області на 2021 – 2023 роки</t>
  </si>
  <si>
    <t xml:space="preserve"> (від 25.03.2016 
№ 30-3/VІІ) (зі змінами)</t>
  </si>
  <si>
    <t>(від 19.02.2016 
№ 15-2/VІІ) 
(зі змінами)</t>
  </si>
  <si>
    <t>(від 23.05.2008 
№ 413-15/V) 
(зі змінами)</t>
  </si>
  <si>
    <t xml:space="preserve">Програма  впровадження державної політики органами виконавчої влади у Дніпропетровській області на 
2016 – 2025 роки </t>
  </si>
  <si>
    <t>(від 05.06.2020 
№ 600-23/VІІ) 
(зі змінами)</t>
  </si>
  <si>
    <t>Регіональний план реформування системи інституційного догляду та виховання дітей з одночасним розвитком послуг для дітей та сімей з дітьми в громадах Дніпропетровської області на 
2020 – 2027 роки</t>
  </si>
  <si>
    <t>(від 26.02.2021 
№ 27-4/VІІІ)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</si>
  <si>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2021 – 2025 роки</t>
  </si>
  <si>
    <t xml:space="preserve">       Г. ГУФМАН</t>
  </si>
</sst>
</file>

<file path=xl/styles.xml><?xml version="1.0" encoding="utf-8"?>
<styleSheet xmlns="http://schemas.openxmlformats.org/spreadsheetml/2006/main">
  <fonts count="35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10" fillId="0" borderId="0" xfId="43" applyNumberFormat="1" applyFont="1" applyFill="1" applyAlignment="1" applyProtection="1">
      <alignment horizontal="center" vertical="center" wrapText="1"/>
    </xf>
    <xf numFmtId="0" fontId="13" fillId="0" borderId="0" xfId="43" applyNumberFormat="1" applyFont="1" applyFill="1" applyBorder="1" applyAlignment="1" applyProtection="1">
      <alignment horizontal="center" vertical="top" wrapText="1"/>
    </xf>
    <xf numFmtId="0" fontId="10" fillId="0" borderId="0" xfId="41" applyFont="1" applyFill="1" applyAlignment="1" applyProtection="1">
      <alignment vertical="center"/>
      <protection locked="0"/>
    </xf>
    <xf numFmtId="0" fontId="15" fillId="0" borderId="0" xfId="41" applyFont="1" applyFill="1" applyAlignment="1" applyProtection="1">
      <alignment vertical="center"/>
      <protection locked="0"/>
    </xf>
    <xf numFmtId="0" fontId="16" fillId="0" borderId="0" xfId="43" applyNumberFormat="1" applyFont="1" applyFill="1" applyAlignment="1" applyProtection="1"/>
    <xf numFmtId="0" fontId="16" fillId="0" borderId="0" xfId="41" applyFont="1" applyFill="1" applyAlignment="1" applyProtection="1">
      <alignment vertical="center"/>
      <protection locked="0"/>
    </xf>
    <xf numFmtId="0" fontId="16" fillId="0" borderId="0" xfId="41" applyFont="1" applyFill="1" applyAlignment="1" applyProtection="1">
      <alignment horizontal="right" vertical="center"/>
    </xf>
    <xf numFmtId="0" fontId="16" fillId="0" borderId="0" xfId="41" applyFont="1" applyFill="1" applyAlignment="1" applyProtection="1">
      <alignment vertical="center" wrapText="1"/>
    </xf>
    <xf numFmtId="0" fontId="13" fillId="0" borderId="5" xfId="41" applyFont="1" applyFill="1" applyBorder="1" applyAlignment="1" applyProtection="1">
      <alignment horizontal="left" vertical="center" wrapText="1"/>
    </xf>
    <xf numFmtId="0" fontId="16" fillId="0" borderId="0" xfId="0" applyFont="1" applyFill="1"/>
    <xf numFmtId="0" fontId="19" fillId="0" borderId="0" xfId="41" applyFont="1" applyFill="1" applyAlignment="1" applyProtection="1">
      <alignment vertical="center"/>
      <protection locked="0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 vertical="center"/>
    </xf>
    <xf numFmtId="0" fontId="13" fillId="0" borderId="5" xfId="41" applyFont="1" applyFill="1" applyBorder="1" applyAlignment="1" applyProtection="1">
      <alignment vertical="center" wrapText="1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49" fontId="13" fillId="0" borderId="5" xfId="41" applyNumberFormat="1" applyFont="1" applyFill="1" applyBorder="1" applyAlignment="1" applyProtection="1">
      <alignment horizontal="center" vertical="center" wrapText="1"/>
    </xf>
    <xf numFmtId="49" fontId="14" fillId="0" borderId="5" xfId="41" applyNumberFormat="1" applyFont="1" applyFill="1" applyBorder="1" applyAlignment="1" applyProtection="1">
      <alignment horizontal="left" vertical="center" wrapText="1"/>
    </xf>
    <xf numFmtId="0" fontId="22" fillId="0" borderId="5" xfId="41" applyFont="1" applyFill="1" applyBorder="1" applyAlignment="1" applyProtection="1">
      <alignment horizontal="center" vertical="center" wrapText="1"/>
    </xf>
    <xf numFmtId="0" fontId="22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1" applyFont="1" applyFill="1" applyBorder="1" applyAlignment="1" applyProtection="1">
      <alignment horizontal="center" vertical="center"/>
    </xf>
    <xf numFmtId="0" fontId="24" fillId="0" borderId="5" xfId="41" applyFont="1" applyFill="1" applyBorder="1" applyAlignment="1">
      <alignment horizontal="center" vertical="center" wrapText="1"/>
    </xf>
    <xf numFmtId="0" fontId="14" fillId="0" borderId="5" xfId="41" applyNumberFormat="1" applyFont="1" applyFill="1" applyBorder="1" applyAlignment="1" applyProtection="1">
      <alignment horizontal="left" vertical="center" wrapText="1"/>
    </xf>
    <xf numFmtId="0" fontId="25" fillId="0" borderId="5" xfId="41" applyNumberFormat="1" applyFont="1" applyFill="1" applyBorder="1" applyAlignment="1" applyProtection="1">
      <alignment horizontal="left" vertical="center" wrapText="1"/>
    </xf>
    <xf numFmtId="0" fontId="25" fillId="0" borderId="5" xfId="4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2" fillId="0" borderId="5" xfId="41" applyFont="1" applyFill="1" applyBorder="1" applyAlignment="1" applyProtection="1">
      <alignment horizontal="center" vertical="top" wrapText="1"/>
    </xf>
    <xf numFmtId="0" fontId="26" fillId="0" borderId="5" xfId="41" applyFont="1" applyFill="1" applyBorder="1" applyAlignment="1" applyProtection="1">
      <alignment horizontal="center" vertical="top" wrapText="1"/>
    </xf>
    <xf numFmtId="0" fontId="14" fillId="0" borderId="5" xfId="41" applyFont="1" applyFill="1" applyBorder="1" applyAlignment="1" applyProtection="1">
      <alignment horizontal="center" vertical="center" wrapText="1"/>
    </xf>
    <xf numFmtId="0" fontId="25" fillId="0" borderId="5" xfId="41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>
      <alignment horizontal="left" vertical="center" wrapText="1"/>
    </xf>
    <xf numFmtId="49" fontId="25" fillId="0" borderId="5" xfId="41" applyNumberFormat="1" applyFont="1" applyFill="1" applyBorder="1" applyAlignment="1" applyProtection="1">
      <alignment horizontal="left" vertical="center" wrapText="1"/>
    </xf>
    <xf numFmtId="49" fontId="14" fillId="0" borderId="5" xfId="41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>
      <alignment horizontal="left" vertical="center" wrapText="1"/>
    </xf>
    <xf numFmtId="0" fontId="27" fillId="0" borderId="5" xfId="43" applyFont="1" applyFill="1" applyBorder="1" applyAlignment="1">
      <alignment horizontal="left" vertical="top" wrapText="1"/>
    </xf>
    <xf numFmtId="0" fontId="14" fillId="0" borderId="5" xfId="43" applyFont="1" applyFill="1" applyBorder="1" applyAlignment="1" applyProtection="1">
      <alignment horizontal="center" vertical="center"/>
    </xf>
    <xf numFmtId="0" fontId="26" fillId="0" borderId="5" xfId="41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5" xfId="41" applyFont="1" applyFill="1" applyBorder="1" applyAlignment="1">
      <alignment horizontal="left" vertical="center" wrapText="1"/>
    </xf>
    <xf numFmtId="4" fontId="14" fillId="0" borderId="5" xfId="41" applyNumberFormat="1" applyFont="1" applyFill="1" applyBorder="1" applyAlignment="1">
      <alignment horizontal="right" vertical="center"/>
    </xf>
    <xf numFmtId="4" fontId="22" fillId="0" borderId="5" xfId="41" applyNumberFormat="1" applyFont="1" applyFill="1" applyBorder="1" applyAlignment="1">
      <alignment horizontal="right" vertical="center"/>
    </xf>
    <xf numFmtId="0" fontId="14" fillId="0" borderId="5" xfId="41" applyFont="1" applyFill="1" applyBorder="1" applyAlignment="1" applyProtection="1">
      <alignment horizontal="center" vertical="top" wrapText="1"/>
    </xf>
    <xf numFmtId="0" fontId="14" fillId="0" borderId="5" xfId="28" applyFont="1" applyFill="1" applyBorder="1" applyAlignment="1">
      <alignment horizontal="left" vertical="center" wrapText="1"/>
    </xf>
    <xf numFmtId="0" fontId="32" fillId="0" borderId="5" xfId="41" applyFont="1" applyFill="1" applyBorder="1" applyAlignment="1" applyProtection="1">
      <alignment horizontal="center" vertical="center" wrapText="1"/>
    </xf>
    <xf numFmtId="4" fontId="25" fillId="0" borderId="5" xfId="41" applyNumberFormat="1" applyFont="1" applyFill="1" applyBorder="1" applyAlignment="1">
      <alignment horizontal="right" vertical="center"/>
    </xf>
    <xf numFmtId="4" fontId="17" fillId="0" borderId="5" xfId="41" applyNumberFormat="1" applyFont="1" applyFill="1" applyBorder="1" applyAlignment="1" applyProtection="1">
      <alignment horizontal="right" vertical="center" wrapText="1"/>
    </xf>
    <xf numFmtId="4" fontId="18" fillId="0" borderId="5" xfId="41" applyNumberFormat="1" applyFont="1" applyFill="1" applyBorder="1" applyAlignment="1">
      <alignment horizontal="right" vertical="center"/>
    </xf>
    <xf numFmtId="4" fontId="17" fillId="0" borderId="5" xfId="41" applyNumberFormat="1" applyFont="1" applyFill="1" applyBorder="1" applyAlignment="1">
      <alignment horizontal="right" vertical="center"/>
    </xf>
    <xf numFmtId="4" fontId="18" fillId="0" borderId="5" xfId="43" applyNumberFormat="1" applyFont="1" applyFill="1" applyBorder="1" applyAlignment="1">
      <alignment horizontal="right" vertical="center" wrapText="1"/>
    </xf>
    <xf numFmtId="4" fontId="28" fillId="0" borderId="5" xfId="43" applyNumberFormat="1" applyFont="1" applyFill="1" applyBorder="1" applyAlignment="1">
      <alignment horizontal="right" vertical="center" wrapText="1"/>
    </xf>
    <xf numFmtId="4" fontId="18" fillId="0" borderId="5" xfId="41" applyNumberFormat="1" applyFont="1" applyFill="1" applyBorder="1" applyAlignment="1" applyProtection="1">
      <alignment horizontal="right" vertical="center" wrapText="1"/>
    </xf>
    <xf numFmtId="4" fontId="13" fillId="0" borderId="5" xfId="41" applyNumberFormat="1" applyFont="1" applyFill="1" applyBorder="1" applyAlignment="1">
      <alignment horizontal="right" vertical="center"/>
    </xf>
    <xf numFmtId="4" fontId="20" fillId="0" borderId="5" xfId="41" applyNumberFormat="1" applyFont="1" applyFill="1" applyBorder="1" applyAlignment="1">
      <alignment horizontal="right" vertical="center"/>
    </xf>
    <xf numFmtId="49" fontId="24" fillId="0" borderId="5" xfId="0" applyNumberFormat="1" applyFont="1" applyFill="1" applyBorder="1" applyAlignment="1">
      <alignment horizontal="center" vertical="center" wrapText="1"/>
    </xf>
    <xf numFmtId="0" fontId="25" fillId="0" borderId="5" xfId="41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20" fillId="0" borderId="5" xfId="41" applyFont="1" applyFill="1" applyBorder="1" applyAlignment="1" applyProtection="1">
      <alignment vertical="center" wrapText="1"/>
    </xf>
    <xf numFmtId="0" fontId="14" fillId="0" borderId="5" xfId="41" applyFont="1" applyFill="1" applyBorder="1" applyAlignment="1" applyProtection="1">
      <alignment vertical="center" wrapText="1"/>
    </xf>
    <xf numFmtId="0" fontId="14" fillId="0" borderId="5" xfId="41" applyFont="1" applyFill="1" applyBorder="1" applyAlignment="1" applyProtection="1">
      <alignment horizontal="left" vertical="center" wrapText="1"/>
    </xf>
    <xf numFmtId="0" fontId="14" fillId="0" borderId="0" xfId="41" applyFont="1" applyFill="1" applyAlignment="1" applyProtection="1">
      <alignment vertical="center"/>
      <protection locked="0"/>
    </xf>
    <xf numFmtId="49" fontId="22" fillId="0" borderId="5" xfId="41" applyNumberFormat="1" applyFont="1" applyFill="1" applyBorder="1" applyAlignment="1" applyProtection="1">
      <alignment horizontal="center" vertical="center" wrapText="1"/>
    </xf>
    <xf numFmtId="4" fontId="13" fillId="0" borderId="5" xfId="41" applyNumberFormat="1" applyFont="1" applyFill="1" applyBorder="1" applyAlignment="1" applyProtection="1">
      <alignment horizontal="right" vertical="center" wrapText="1"/>
    </xf>
    <xf numFmtId="0" fontId="20" fillId="0" borderId="5" xfId="4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 applyProtection="1">
      <alignment horizontal="center" vertical="center"/>
      <protection locked="0"/>
    </xf>
    <xf numFmtId="4" fontId="31" fillId="0" borderId="5" xfId="41" applyNumberFormat="1" applyFont="1" applyFill="1" applyBorder="1" applyAlignment="1" applyProtection="1">
      <alignment horizontal="right" vertical="center" wrapText="1"/>
    </xf>
    <xf numFmtId="4" fontId="21" fillId="0" borderId="5" xfId="43" applyNumberFormat="1" applyFont="1" applyFill="1" applyBorder="1" applyAlignment="1">
      <alignment horizontal="right" vertical="center" wrapText="1"/>
    </xf>
    <xf numFmtId="4" fontId="20" fillId="0" borderId="5" xfId="43" applyNumberFormat="1" applyFont="1" applyFill="1" applyBorder="1" applyAlignment="1">
      <alignment horizontal="right" vertical="center" wrapText="1"/>
    </xf>
    <xf numFmtId="0" fontId="25" fillId="0" borderId="0" xfId="41" applyFont="1" applyFill="1" applyAlignment="1" applyProtection="1">
      <alignment vertical="center"/>
      <protection locked="0"/>
    </xf>
    <xf numFmtId="0" fontId="14" fillId="0" borderId="5" xfId="43" applyFont="1" applyFill="1" applyBorder="1" applyAlignment="1">
      <alignment horizontal="center" vertical="center" wrapText="1"/>
    </xf>
    <xf numFmtId="4" fontId="13" fillId="0" borderId="5" xfId="43" applyNumberFormat="1" applyFont="1" applyFill="1" applyBorder="1" applyAlignment="1">
      <alignment horizontal="right" vertical="center" wrapText="1"/>
    </xf>
    <xf numFmtId="4" fontId="20" fillId="0" borderId="5" xfId="41" applyNumberFormat="1" applyFont="1" applyFill="1" applyBorder="1" applyAlignment="1" applyProtection="1">
      <alignment horizontal="right" vertical="center" wrapText="1"/>
    </xf>
    <xf numFmtId="49" fontId="25" fillId="0" borderId="5" xfId="41" applyNumberFormat="1" applyFont="1" applyFill="1" applyBorder="1" applyAlignment="1" applyProtection="1">
      <alignment horizontal="center" vertical="center" wrapText="1"/>
    </xf>
    <xf numFmtId="0" fontId="25" fillId="0" borderId="5" xfId="41" applyFont="1" applyFill="1" applyBorder="1" applyAlignment="1" applyProtection="1">
      <alignment vertical="center" wrapText="1"/>
    </xf>
    <xf numFmtId="0" fontId="21" fillId="0" borderId="5" xfId="41" applyFont="1" applyFill="1" applyBorder="1" applyAlignment="1" applyProtection="1">
      <alignment vertical="center" wrapText="1"/>
    </xf>
    <xf numFmtId="0" fontId="21" fillId="0" borderId="5" xfId="41" applyFont="1" applyFill="1" applyBorder="1" applyAlignment="1" applyProtection="1">
      <alignment horizontal="left" vertical="center" wrapText="1"/>
    </xf>
    <xf numFmtId="4" fontId="21" fillId="0" borderId="5" xfId="41" applyNumberFormat="1" applyFont="1" applyFill="1" applyBorder="1" applyAlignment="1" applyProtection="1">
      <alignment horizontal="right" vertical="center" wrapText="1"/>
    </xf>
    <xf numFmtId="0" fontId="15" fillId="0" borderId="6" xfId="41" applyFont="1" applyFill="1" applyBorder="1" applyAlignment="1" applyProtection="1">
      <alignment vertical="center"/>
      <protection locked="0"/>
    </xf>
    <xf numFmtId="49" fontId="13" fillId="0" borderId="7" xfId="41" applyNumberFormat="1" applyFont="1" applyFill="1" applyBorder="1" applyAlignment="1" applyProtection="1">
      <alignment horizontal="center" vertical="center" wrapText="1"/>
    </xf>
    <xf numFmtId="0" fontId="24" fillId="0" borderId="7" xfId="41" applyFont="1" applyFill="1" applyBorder="1" applyAlignment="1">
      <alignment horizontal="center" vertical="center" wrapText="1"/>
    </xf>
    <xf numFmtId="0" fontId="14" fillId="0" borderId="7" xfId="41" applyFont="1" applyFill="1" applyBorder="1" applyAlignment="1" applyProtection="1">
      <alignment horizontal="center" vertical="center"/>
    </xf>
    <xf numFmtId="4" fontId="13" fillId="0" borderId="7" xfId="41" applyNumberFormat="1" applyFont="1" applyFill="1" applyBorder="1" applyAlignment="1" applyProtection="1">
      <alignment horizontal="right" vertical="center" wrapText="1"/>
    </xf>
    <xf numFmtId="0" fontId="22" fillId="0" borderId="0" xfId="41" applyFont="1" applyFill="1" applyAlignment="1" applyProtection="1">
      <alignment vertical="center"/>
      <protection locked="0"/>
    </xf>
    <xf numFmtId="49" fontId="14" fillId="0" borderId="5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25" fillId="0" borderId="6" xfId="41" applyFont="1" applyFill="1" applyBorder="1" applyAlignment="1" applyProtection="1">
      <alignment vertical="center"/>
      <protection locked="0"/>
    </xf>
    <xf numFmtId="49" fontId="14" fillId="0" borderId="7" xfId="41" applyNumberFormat="1" applyFont="1" applyFill="1" applyBorder="1" applyAlignment="1" applyProtection="1">
      <alignment horizontal="center" vertical="center" wrapText="1"/>
    </xf>
    <xf numFmtId="49" fontId="14" fillId="0" borderId="7" xfId="41" applyNumberFormat="1" applyFont="1" applyFill="1" applyBorder="1" applyAlignment="1" applyProtection="1">
      <alignment horizontal="left" vertical="center" wrapText="1"/>
    </xf>
    <xf numFmtId="0" fontId="22" fillId="0" borderId="7" xfId="41" applyFont="1" applyFill="1" applyBorder="1" applyAlignment="1" applyProtection="1">
      <alignment horizontal="center" vertical="center" wrapText="1"/>
    </xf>
    <xf numFmtId="4" fontId="13" fillId="0" borderId="7" xfId="41" applyNumberFormat="1" applyFont="1" applyFill="1" applyBorder="1" applyAlignment="1">
      <alignment horizontal="right" vertical="center"/>
    </xf>
    <xf numFmtId="4" fontId="20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>
      <alignment horizontal="right" vertical="center"/>
    </xf>
    <xf numFmtId="49" fontId="25" fillId="0" borderId="7" xfId="41" applyNumberFormat="1" applyFont="1" applyFill="1" applyBorder="1" applyAlignment="1" applyProtection="1">
      <alignment horizontal="center" vertical="center" wrapText="1"/>
    </xf>
    <xf numFmtId="49" fontId="25" fillId="0" borderId="7" xfId="41" applyNumberFormat="1" applyFont="1" applyFill="1" applyBorder="1" applyAlignment="1" applyProtection="1">
      <alignment horizontal="left" vertical="center" wrapText="1"/>
    </xf>
    <xf numFmtId="0" fontId="25" fillId="0" borderId="7" xfId="41" applyFont="1" applyFill="1" applyBorder="1" applyAlignment="1" applyProtection="1">
      <alignment horizontal="center" vertical="center"/>
    </xf>
    <xf numFmtId="4" fontId="31" fillId="0" borderId="7" xfId="41" applyNumberFormat="1" applyFont="1" applyFill="1" applyBorder="1" applyAlignment="1" applyProtection="1">
      <alignment horizontal="right" vertical="center" wrapText="1"/>
    </xf>
    <xf numFmtId="4" fontId="21" fillId="0" borderId="7" xfId="41" applyNumberFormat="1" applyFont="1" applyFill="1" applyBorder="1" applyAlignment="1">
      <alignment horizontal="right" vertical="center"/>
    </xf>
    <xf numFmtId="4" fontId="13" fillId="0" borderId="5" xfId="41" applyNumberFormat="1" applyFont="1" applyFill="1" applyBorder="1" applyAlignment="1" applyProtection="1">
      <alignment horizontal="right" vertical="center"/>
    </xf>
    <xf numFmtId="4" fontId="20" fillId="0" borderId="7" xfId="41" applyNumberFormat="1" applyFont="1" applyFill="1" applyBorder="1" applyAlignment="1">
      <alignment horizontal="right" vertical="center"/>
    </xf>
    <xf numFmtId="49" fontId="14" fillId="0" borderId="5" xfId="43" applyNumberFormat="1" applyFont="1" applyFill="1" applyBorder="1" applyAlignment="1" applyProtection="1">
      <alignment horizontal="center" vertical="center" wrapText="1"/>
    </xf>
    <xf numFmtId="4" fontId="20" fillId="0" borderId="5" xfId="43" applyNumberFormat="1" applyFont="1" applyFill="1" applyBorder="1" applyAlignment="1">
      <alignment horizontal="right" vertical="center"/>
    </xf>
    <xf numFmtId="0" fontId="26" fillId="0" borderId="7" xfId="41" applyFont="1" applyFill="1" applyBorder="1" applyAlignment="1" applyProtection="1">
      <alignment horizontal="center" vertical="center" wrapText="1"/>
    </xf>
    <xf numFmtId="0" fontId="14" fillId="0" borderId="6" xfId="41" applyFont="1" applyFill="1" applyBorder="1" applyAlignment="1" applyProtection="1">
      <alignment vertical="center"/>
      <protection locked="0"/>
    </xf>
    <xf numFmtId="0" fontId="26" fillId="0" borderId="0" xfId="41" applyFont="1" applyFill="1" applyAlignment="1" applyProtection="1">
      <alignment vertical="center"/>
      <protection locked="0"/>
    </xf>
    <xf numFmtId="0" fontId="26" fillId="0" borderId="7" xfId="41" applyFont="1" applyFill="1" applyBorder="1" applyAlignment="1" applyProtection="1">
      <alignment horizontal="center" vertical="top" wrapText="1"/>
    </xf>
    <xf numFmtId="4" fontId="20" fillId="0" borderId="7" xfId="41" applyNumberFormat="1" applyFont="1" applyFill="1" applyBorder="1" applyAlignment="1" applyProtection="1">
      <alignment horizontal="right" vertical="center" wrapText="1"/>
    </xf>
    <xf numFmtId="4" fontId="20" fillId="0" borderId="5" xfId="41" applyNumberFormat="1" applyFont="1" applyFill="1" applyBorder="1" applyAlignment="1" applyProtection="1">
      <alignment horizontal="right" vertical="center"/>
      <protection locked="0"/>
    </xf>
    <xf numFmtId="4" fontId="31" fillId="0" borderId="5" xfId="41" applyNumberFormat="1" applyFont="1" applyFill="1" applyBorder="1" applyAlignment="1">
      <alignment horizontal="right" vertical="center"/>
    </xf>
    <xf numFmtId="4" fontId="21" fillId="0" borderId="5" xfId="41" applyNumberFormat="1" applyFont="1" applyFill="1" applyBorder="1" applyAlignment="1" applyProtection="1">
      <alignment horizontal="right" vertical="center"/>
      <protection locked="0"/>
    </xf>
    <xf numFmtId="49" fontId="33" fillId="0" borderId="5" xfId="41" applyNumberFormat="1" applyFont="1" applyFill="1" applyBorder="1" applyAlignment="1" applyProtection="1">
      <alignment horizontal="center" vertical="center" wrapText="1"/>
    </xf>
    <xf numFmtId="0" fontId="22" fillId="0" borderId="5" xfId="41" applyFont="1" applyFill="1" applyBorder="1" applyAlignment="1" applyProtection="1">
      <alignment vertical="center" wrapText="1"/>
    </xf>
    <xf numFmtId="0" fontId="22" fillId="0" borderId="5" xfId="41" applyFont="1" applyFill="1" applyBorder="1" applyAlignment="1" applyProtection="1">
      <alignment horizontal="left" vertical="center" wrapText="1"/>
    </xf>
    <xf numFmtId="0" fontId="34" fillId="0" borderId="5" xfId="41" applyFont="1" applyFill="1" applyBorder="1" applyAlignment="1" applyProtection="1">
      <alignment vertical="center" wrapText="1"/>
    </xf>
    <xf numFmtId="4" fontId="14" fillId="0" borderId="5" xfId="41" applyNumberFormat="1" applyFont="1" applyFill="1" applyBorder="1" applyAlignment="1" applyProtection="1">
      <alignment horizontal="center" vertical="center"/>
    </xf>
    <xf numFmtId="4" fontId="20" fillId="0" borderId="5" xfId="41" applyNumberFormat="1" applyFont="1" applyFill="1" applyBorder="1" applyAlignment="1" applyProtection="1">
      <alignment horizontal="center" vertical="center"/>
    </xf>
    <xf numFmtId="0" fontId="25" fillId="0" borderId="7" xfId="41" applyFont="1" applyFill="1" applyBorder="1" applyAlignment="1">
      <alignment horizontal="left" vertical="center" wrapText="1"/>
    </xf>
    <xf numFmtId="4" fontId="26" fillId="0" borderId="7" xfId="41" applyNumberFormat="1" applyFont="1" applyFill="1" applyBorder="1" applyAlignment="1" applyProtection="1">
      <alignment horizontal="center" vertical="top" wrapText="1"/>
    </xf>
    <xf numFmtId="4" fontId="26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22" fillId="0" borderId="6" xfId="41" applyFont="1" applyFill="1" applyBorder="1" applyAlignment="1" applyProtection="1">
      <alignment vertical="center"/>
      <protection locked="0"/>
    </xf>
    <xf numFmtId="49" fontId="22" fillId="0" borderId="7" xfId="41" applyNumberFormat="1" applyFont="1" applyFill="1" applyBorder="1" applyAlignment="1" applyProtection="1">
      <alignment horizontal="center" vertical="center" wrapText="1"/>
    </xf>
    <xf numFmtId="0" fontId="22" fillId="0" borderId="7" xfId="41" applyFont="1" applyFill="1" applyBorder="1" applyAlignment="1" applyProtection="1">
      <alignment horizontal="center" vertical="top" wrapText="1"/>
    </xf>
    <xf numFmtId="0" fontId="26" fillId="0" borderId="5" xfId="41" applyFont="1" applyFill="1" applyBorder="1" applyAlignment="1" applyProtection="1">
      <alignment vertical="center" wrapText="1"/>
    </xf>
    <xf numFmtId="0" fontId="26" fillId="0" borderId="5" xfId="4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14" fillId="0" borderId="7" xfId="41" applyFont="1" applyFill="1" applyBorder="1" applyAlignment="1">
      <alignment horizontal="left" vertical="center" wrapText="1"/>
    </xf>
    <xf numFmtId="0" fontId="25" fillId="0" borderId="7" xfId="41" applyFont="1" applyFill="1" applyBorder="1" applyAlignment="1" applyProtection="1">
      <alignment horizontal="center" vertical="top" wrapText="1"/>
    </xf>
    <xf numFmtId="0" fontId="25" fillId="0" borderId="7" xfId="41" applyFont="1" applyFill="1" applyBorder="1" applyAlignment="1" applyProtection="1">
      <alignment horizontal="center" vertical="center" wrapText="1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Alignment="1"/>
    <xf numFmtId="0" fontId="14" fillId="0" borderId="5" xfId="43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/>
    </xf>
    <xf numFmtId="0" fontId="14" fillId="0" borderId="5" xfId="43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left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49" fontId="23" fillId="0" borderId="0" xfId="43" applyNumberFormat="1" applyFont="1" applyFill="1" applyBorder="1" applyAlignment="1" applyProtection="1">
      <alignment horizont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22" xfId="28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385"/>
  <sheetViews>
    <sheetView showZeros="0" tabSelected="1" view="pageBreakPreview" zoomScale="85" zoomScaleNormal="100" zoomScaleSheetLayoutView="85" workbookViewId="0">
      <pane xSplit="4" ySplit="9" topLeftCell="E376" activePane="bottomRight" state="frozen"/>
      <selection pane="topRight" activeCell="D1" sqref="D1"/>
      <selection pane="bottomLeft" activeCell="A6" sqref="A6"/>
      <selection pane="bottomRight" activeCell="B388" sqref="B388"/>
    </sheetView>
  </sheetViews>
  <sheetFormatPr defaultColWidth="9.83203125" defaultRowHeight="12.75"/>
  <cols>
    <col min="1" max="1" width="18.5" style="7" customWidth="1"/>
    <col min="2" max="2" width="16.33203125" style="7" customWidth="1"/>
    <col min="3" max="3" width="17.83203125" style="7" customWidth="1"/>
    <col min="4" max="4" width="66.1640625" style="8" customWidth="1"/>
    <col min="5" max="5" width="61.6640625" style="6" customWidth="1"/>
    <col min="6" max="6" width="29.33203125" style="6" customWidth="1"/>
    <col min="7" max="8" width="24" style="6" customWidth="1"/>
    <col min="9" max="9" width="23.5" style="6" customWidth="1"/>
    <col min="10" max="10" width="24.5" style="6" customWidth="1"/>
    <col min="11" max="14" width="20.1640625" style="6" customWidth="1"/>
    <col min="15" max="42" width="9.83203125" style="6"/>
    <col min="43" max="60" width="67.6640625" style="6" customWidth="1"/>
    <col min="61" max="16384" width="9.83203125" style="6"/>
  </cols>
  <sheetData>
    <row r="1" spans="1:10" ht="20.25">
      <c r="A1" s="5"/>
      <c r="B1" s="5"/>
      <c r="C1" s="5"/>
      <c r="D1" s="5"/>
      <c r="E1" s="5"/>
      <c r="F1" s="5"/>
      <c r="G1" s="5"/>
      <c r="I1" s="135" t="s">
        <v>108</v>
      </c>
      <c r="J1" s="135"/>
    </row>
    <row r="2" spans="1:10" ht="20.25">
      <c r="A2" s="5"/>
      <c r="B2" s="5"/>
      <c r="C2" s="5"/>
      <c r="D2" s="5"/>
      <c r="E2" s="5"/>
      <c r="F2" s="5"/>
      <c r="G2" s="5"/>
      <c r="I2" s="135" t="s">
        <v>170</v>
      </c>
      <c r="J2" s="135"/>
    </row>
    <row r="3" spans="1:10" ht="16.5" customHeight="1">
      <c r="A3" s="5"/>
      <c r="B3" s="5"/>
      <c r="C3" s="5"/>
      <c r="D3" s="5"/>
      <c r="E3" s="5"/>
      <c r="F3" s="5"/>
      <c r="G3" s="5"/>
      <c r="H3" s="1"/>
      <c r="I3" s="136"/>
      <c r="J3" s="136"/>
    </row>
    <row r="4" spans="1:10" ht="27" customHeight="1">
      <c r="A4" s="137" t="s">
        <v>257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22.5">
      <c r="A5" s="138" t="s">
        <v>212</v>
      </c>
      <c r="B5" s="138"/>
      <c r="C5" s="138"/>
      <c r="D5" s="12"/>
      <c r="E5" s="12"/>
      <c r="F5" s="12"/>
      <c r="G5" s="12"/>
      <c r="H5" s="12"/>
      <c r="I5" s="12"/>
      <c r="J5" s="12"/>
    </row>
    <row r="6" spans="1:10" ht="22.5">
      <c r="A6" s="134" t="s">
        <v>204</v>
      </c>
      <c r="B6" s="134"/>
      <c r="C6" s="134"/>
      <c r="D6" s="12"/>
      <c r="E6" s="12"/>
      <c r="F6" s="12"/>
      <c r="G6" s="12"/>
      <c r="H6" s="12"/>
      <c r="I6" s="12"/>
      <c r="J6" s="12"/>
    </row>
    <row r="7" spans="1:10" ht="17.25" customHeight="1">
      <c r="A7" s="2"/>
      <c r="B7" s="2"/>
      <c r="C7" s="2"/>
      <c r="D7" s="2"/>
      <c r="E7" s="2"/>
      <c r="F7" s="2"/>
      <c r="G7" s="2"/>
      <c r="H7" s="2"/>
      <c r="I7" s="2"/>
      <c r="J7" s="13" t="s">
        <v>349</v>
      </c>
    </row>
    <row r="8" spans="1:10" ht="30.75" customHeight="1">
      <c r="A8" s="132" t="s">
        <v>210</v>
      </c>
      <c r="B8" s="132" t="s">
        <v>208</v>
      </c>
      <c r="C8" s="132" t="s">
        <v>138</v>
      </c>
      <c r="D8" s="132" t="s">
        <v>207</v>
      </c>
      <c r="E8" s="130" t="s">
        <v>139</v>
      </c>
      <c r="F8" s="130" t="s">
        <v>205</v>
      </c>
      <c r="G8" s="130" t="s">
        <v>109</v>
      </c>
      <c r="H8" s="130" t="s">
        <v>0</v>
      </c>
      <c r="I8" s="130" t="s">
        <v>1</v>
      </c>
      <c r="J8" s="130"/>
    </row>
    <row r="9" spans="1:10" ht="83.25" customHeight="1">
      <c r="A9" s="132"/>
      <c r="B9" s="132"/>
      <c r="C9" s="132"/>
      <c r="D9" s="132"/>
      <c r="E9" s="130"/>
      <c r="F9" s="130"/>
      <c r="G9" s="130"/>
      <c r="H9" s="130"/>
      <c r="I9" s="69" t="s">
        <v>211</v>
      </c>
      <c r="J9" s="69" t="s">
        <v>206</v>
      </c>
    </row>
    <row r="10" spans="1:10" s="60" customFormat="1" ht="49.5" customHeight="1">
      <c r="A10" s="32"/>
      <c r="B10" s="32"/>
      <c r="C10" s="32"/>
      <c r="D10" s="17"/>
      <c r="E10" s="18" t="s">
        <v>199</v>
      </c>
      <c r="F10" s="18" t="s">
        <v>542</v>
      </c>
      <c r="G10" s="62">
        <f>H10+I10</f>
        <v>97656450</v>
      </c>
      <c r="H10" s="52">
        <f>H12+H19+H34+H44+H60+H54+H50</f>
        <v>93860050</v>
      </c>
      <c r="I10" s="52">
        <f>I12+I19+I34+I44+I60+I54+I50</f>
        <v>3796400</v>
      </c>
      <c r="J10" s="52">
        <f>J12+J19+J34+J44+J60+J54+J50</f>
        <v>3796400</v>
      </c>
    </row>
    <row r="11" spans="1:10" s="60" customFormat="1" ht="18.75">
      <c r="A11" s="19"/>
      <c r="B11" s="19"/>
      <c r="C11" s="19"/>
      <c r="D11" s="19"/>
      <c r="E11" s="20" t="s">
        <v>2</v>
      </c>
      <c r="F11" s="20"/>
      <c r="G11" s="62">
        <f t="shared" ref="G11:G123" si="0">H11+I11</f>
        <v>0</v>
      </c>
      <c r="H11" s="70"/>
      <c r="I11" s="70"/>
      <c r="J11" s="52"/>
    </row>
    <row r="12" spans="1:10" s="60" customFormat="1" ht="18.75">
      <c r="A12" s="61" t="s">
        <v>32</v>
      </c>
      <c r="B12" s="61"/>
      <c r="C12" s="61"/>
      <c r="D12" s="21" t="s">
        <v>3</v>
      </c>
      <c r="E12" s="20"/>
      <c r="F12" s="20"/>
      <c r="G12" s="62">
        <f>H12+I12</f>
        <v>94096945.319999993</v>
      </c>
      <c r="H12" s="70">
        <f>H13</f>
        <v>92296945.319999993</v>
      </c>
      <c r="I12" s="70">
        <f>I13</f>
        <v>1800000</v>
      </c>
      <c r="J12" s="70">
        <f>J13</f>
        <v>1800000</v>
      </c>
    </row>
    <row r="13" spans="1:10" s="60" customFormat="1" ht="18.75">
      <c r="A13" s="61" t="s">
        <v>33</v>
      </c>
      <c r="B13" s="61"/>
      <c r="C13" s="61"/>
      <c r="D13" s="21" t="s">
        <v>3</v>
      </c>
      <c r="E13" s="20"/>
      <c r="F13" s="20"/>
      <c r="G13" s="62">
        <f>H13+I13</f>
        <v>94096945.319999993</v>
      </c>
      <c r="H13" s="70">
        <f>H14+H15</f>
        <v>92296945.319999993</v>
      </c>
      <c r="I13" s="70">
        <f>I14+I15</f>
        <v>1800000</v>
      </c>
      <c r="J13" s="70">
        <f>J14+J15</f>
        <v>1800000</v>
      </c>
    </row>
    <row r="14" spans="1:10" s="60" customFormat="1" ht="18.75">
      <c r="A14" s="32" t="s">
        <v>89</v>
      </c>
      <c r="B14" s="32" t="s">
        <v>8</v>
      </c>
      <c r="C14" s="32" t="s">
        <v>28</v>
      </c>
      <c r="D14" s="17" t="s">
        <v>88</v>
      </c>
      <c r="E14" s="20"/>
      <c r="F14" s="20"/>
      <c r="G14" s="62">
        <f>H14+I14</f>
        <v>5856450</v>
      </c>
      <c r="H14" s="53">
        <v>5856450</v>
      </c>
      <c r="I14" s="70">
        <v>0</v>
      </c>
      <c r="J14" s="52">
        <v>0</v>
      </c>
    </row>
    <row r="15" spans="1:10" s="60" customFormat="1" ht="18.75">
      <c r="A15" s="32" t="s">
        <v>47</v>
      </c>
      <c r="B15" s="32" t="s">
        <v>48</v>
      </c>
      <c r="C15" s="32" t="s">
        <v>8</v>
      </c>
      <c r="D15" s="22" t="s">
        <v>110</v>
      </c>
      <c r="E15" s="20"/>
      <c r="F15" s="20"/>
      <c r="G15" s="62">
        <f>H15+I15</f>
        <v>88240495.319999993</v>
      </c>
      <c r="H15" s="67">
        <f>H17+H18</f>
        <v>86440495.319999993</v>
      </c>
      <c r="I15" s="67">
        <f>I17+I18</f>
        <v>1800000</v>
      </c>
      <c r="J15" s="67">
        <f>J17+J18</f>
        <v>1800000</v>
      </c>
    </row>
    <row r="16" spans="1:10" s="60" customFormat="1" ht="18.75">
      <c r="A16" s="32"/>
      <c r="B16" s="32"/>
      <c r="C16" s="32"/>
      <c r="D16" s="22" t="s">
        <v>2</v>
      </c>
      <c r="E16" s="20"/>
      <c r="F16" s="20"/>
      <c r="G16" s="62">
        <f t="shared" si="0"/>
        <v>0</v>
      </c>
      <c r="H16" s="53"/>
      <c r="I16" s="67"/>
      <c r="J16" s="52"/>
    </row>
    <row r="17" spans="1:10" s="68" customFormat="1" ht="53.25" customHeight="1">
      <c r="A17" s="32"/>
      <c r="B17" s="32"/>
      <c r="C17" s="32"/>
      <c r="D17" s="23" t="s">
        <v>389</v>
      </c>
      <c r="E17" s="24"/>
      <c r="F17" s="24"/>
      <c r="G17" s="65">
        <f t="shared" si="0"/>
        <v>86440495.319999993</v>
      </c>
      <c r="H17" s="66">
        <v>86440495.319999993</v>
      </c>
      <c r="I17" s="67"/>
      <c r="J17" s="52"/>
    </row>
    <row r="18" spans="1:10" s="68" customFormat="1" ht="69.75" customHeight="1">
      <c r="A18" s="32"/>
      <c r="B18" s="32"/>
      <c r="C18" s="32"/>
      <c r="D18" s="23" t="s">
        <v>474</v>
      </c>
      <c r="E18" s="24"/>
      <c r="F18" s="24"/>
      <c r="G18" s="65">
        <f t="shared" si="0"/>
        <v>1800000</v>
      </c>
      <c r="H18" s="66">
        <v>0</v>
      </c>
      <c r="I18" s="66">
        <v>1800000</v>
      </c>
      <c r="J18" s="66">
        <v>1800000</v>
      </c>
    </row>
    <row r="19" spans="1:10" ht="31.5">
      <c r="A19" s="16" t="s">
        <v>155</v>
      </c>
      <c r="B19" s="16"/>
      <c r="C19" s="16"/>
      <c r="D19" s="21" t="s">
        <v>156</v>
      </c>
      <c r="E19" s="20"/>
      <c r="F19" s="20"/>
      <c r="G19" s="62">
        <f>G20</f>
        <v>933100</v>
      </c>
      <c r="H19" s="62">
        <f>H20</f>
        <v>53100</v>
      </c>
      <c r="I19" s="62">
        <f>I20</f>
        <v>880000</v>
      </c>
      <c r="J19" s="62">
        <f>J20</f>
        <v>880000</v>
      </c>
    </row>
    <row r="20" spans="1:10" ht="31.5">
      <c r="A20" s="16" t="s">
        <v>157</v>
      </c>
      <c r="B20" s="16"/>
      <c r="C20" s="16"/>
      <c r="D20" s="21" t="s">
        <v>156</v>
      </c>
      <c r="E20" s="20"/>
      <c r="F20" s="20"/>
      <c r="G20" s="62">
        <f>H20+I20</f>
        <v>933100</v>
      </c>
      <c r="H20" s="62">
        <f>H21+H25+H29+H27+H33+H31</f>
        <v>53100</v>
      </c>
      <c r="I20" s="62">
        <f>I21+I25+I29+I27+I33+I31</f>
        <v>880000</v>
      </c>
      <c r="J20" s="62">
        <f>J21+J25+J29+J27+J33+J31</f>
        <v>880000</v>
      </c>
    </row>
    <row r="21" spans="1:10" s="3" customFormat="1" ht="31.5">
      <c r="A21" s="32" t="s">
        <v>511</v>
      </c>
      <c r="B21" s="28">
        <v>1020</v>
      </c>
      <c r="C21" s="28"/>
      <c r="D21" s="58" t="s">
        <v>519</v>
      </c>
      <c r="E21" s="57"/>
      <c r="F21" s="63"/>
      <c r="G21" s="62">
        <f t="shared" ref="G21:G26" si="1">H21+I21</f>
        <v>221300</v>
      </c>
      <c r="H21" s="71">
        <f>H22+H23+H24</f>
        <v>28000</v>
      </c>
      <c r="I21" s="71">
        <f>I22+I23+I24</f>
        <v>193300</v>
      </c>
      <c r="J21" s="71">
        <f>J22+J23+J24</f>
        <v>193300</v>
      </c>
    </row>
    <row r="22" spans="1:10" s="4" customFormat="1" ht="63">
      <c r="A22" s="72" t="s">
        <v>512</v>
      </c>
      <c r="B22" s="55">
        <v>1022</v>
      </c>
      <c r="C22" s="72" t="s">
        <v>517</v>
      </c>
      <c r="D22" s="73" t="s">
        <v>520</v>
      </c>
      <c r="E22" s="74"/>
      <c r="F22" s="75"/>
      <c r="G22" s="65">
        <f t="shared" si="1"/>
        <v>49900</v>
      </c>
      <c r="H22" s="76">
        <v>28000</v>
      </c>
      <c r="I22" s="76">
        <v>21900</v>
      </c>
      <c r="J22" s="76">
        <v>21900</v>
      </c>
    </row>
    <row r="23" spans="1:10" s="4" customFormat="1" ht="31.5">
      <c r="A23" s="72" t="s">
        <v>513</v>
      </c>
      <c r="B23" s="55">
        <v>1023</v>
      </c>
      <c r="C23" s="72" t="s">
        <v>517</v>
      </c>
      <c r="D23" s="73" t="s">
        <v>521</v>
      </c>
      <c r="E23" s="74"/>
      <c r="F23" s="75"/>
      <c r="G23" s="65">
        <f t="shared" si="1"/>
        <v>20000</v>
      </c>
      <c r="H23" s="76"/>
      <c r="I23" s="76">
        <v>20000</v>
      </c>
      <c r="J23" s="76">
        <v>20000</v>
      </c>
    </row>
    <row r="24" spans="1:10" s="4" customFormat="1" ht="63">
      <c r="A24" s="72" t="s">
        <v>514</v>
      </c>
      <c r="B24" s="55">
        <v>1025</v>
      </c>
      <c r="C24" s="72" t="s">
        <v>517</v>
      </c>
      <c r="D24" s="73" t="s">
        <v>522</v>
      </c>
      <c r="E24" s="74"/>
      <c r="F24" s="75"/>
      <c r="G24" s="65">
        <f t="shared" si="1"/>
        <v>151400</v>
      </c>
      <c r="H24" s="76"/>
      <c r="I24" s="76">
        <v>151400</v>
      </c>
      <c r="J24" s="76">
        <v>151400</v>
      </c>
    </row>
    <row r="25" spans="1:10" s="3" customFormat="1" ht="31.5">
      <c r="A25" s="32" t="s">
        <v>515</v>
      </c>
      <c r="B25" s="28">
        <v>1090</v>
      </c>
      <c r="C25" s="32"/>
      <c r="D25" s="58" t="s">
        <v>523</v>
      </c>
      <c r="E25" s="57"/>
      <c r="F25" s="63"/>
      <c r="G25" s="62">
        <f t="shared" si="1"/>
        <v>12000</v>
      </c>
      <c r="H25" s="71">
        <f>H26</f>
        <v>12000</v>
      </c>
      <c r="I25" s="71">
        <f>I26</f>
        <v>0</v>
      </c>
      <c r="J25" s="71">
        <f>J26</f>
        <v>0</v>
      </c>
    </row>
    <row r="26" spans="1:10" s="4" customFormat="1" ht="47.25">
      <c r="A26" s="72" t="s">
        <v>516</v>
      </c>
      <c r="B26" s="55">
        <v>1091</v>
      </c>
      <c r="C26" s="72" t="s">
        <v>518</v>
      </c>
      <c r="D26" s="73" t="s">
        <v>524</v>
      </c>
      <c r="E26" s="74"/>
      <c r="F26" s="75"/>
      <c r="G26" s="65">
        <f t="shared" si="1"/>
        <v>12000</v>
      </c>
      <c r="H26" s="76">
        <v>12000</v>
      </c>
      <c r="I26" s="76"/>
      <c r="J26" s="76"/>
    </row>
    <row r="27" spans="1:10" s="4" customFormat="1" ht="19.5">
      <c r="A27" s="32" t="s">
        <v>332</v>
      </c>
      <c r="B27" s="28" t="s">
        <v>293</v>
      </c>
      <c r="C27" s="32"/>
      <c r="D27" s="58" t="s">
        <v>294</v>
      </c>
      <c r="E27" s="74"/>
      <c r="F27" s="75"/>
      <c r="G27" s="65">
        <f>G28</f>
        <v>100000</v>
      </c>
      <c r="H27" s="76">
        <f>H28</f>
        <v>13100</v>
      </c>
      <c r="I27" s="76">
        <f>I28</f>
        <v>86900</v>
      </c>
      <c r="J27" s="76">
        <f>J28</f>
        <v>86900</v>
      </c>
    </row>
    <row r="28" spans="1:10" s="4" customFormat="1" ht="55.5" customHeight="1">
      <c r="A28" s="72" t="s">
        <v>333</v>
      </c>
      <c r="B28" s="55">
        <v>1141</v>
      </c>
      <c r="C28" s="72" t="s">
        <v>7</v>
      </c>
      <c r="D28" s="73" t="s">
        <v>158</v>
      </c>
      <c r="E28" s="74"/>
      <c r="F28" s="75"/>
      <c r="G28" s="65">
        <f>H28+I28</f>
        <v>100000</v>
      </c>
      <c r="H28" s="76">
        <v>13100</v>
      </c>
      <c r="I28" s="76">
        <v>86900</v>
      </c>
      <c r="J28" s="76">
        <v>86900</v>
      </c>
    </row>
    <row r="29" spans="1:10" s="3" customFormat="1" ht="21" customHeight="1">
      <c r="A29" s="32" t="s">
        <v>314</v>
      </c>
      <c r="B29" s="28" t="s">
        <v>306</v>
      </c>
      <c r="C29" s="32"/>
      <c r="D29" s="58" t="s">
        <v>307</v>
      </c>
      <c r="E29" s="57"/>
      <c r="F29" s="63"/>
      <c r="G29" s="62">
        <f>G30</f>
        <v>49900</v>
      </c>
      <c r="H29" s="71">
        <f>H30</f>
        <v>0</v>
      </c>
      <c r="I29" s="71">
        <f>I30</f>
        <v>49900</v>
      </c>
      <c r="J29" s="71">
        <f>J30</f>
        <v>49900</v>
      </c>
    </row>
    <row r="30" spans="1:10" s="77" customFormat="1" ht="36.75" customHeight="1">
      <c r="A30" s="72" t="s">
        <v>163</v>
      </c>
      <c r="B30" s="55" t="s">
        <v>40</v>
      </c>
      <c r="C30" s="72" t="s">
        <v>16</v>
      </c>
      <c r="D30" s="73" t="s">
        <v>38</v>
      </c>
      <c r="E30" s="74"/>
      <c r="F30" s="75"/>
      <c r="G30" s="62">
        <f>H30+I30</f>
        <v>49900</v>
      </c>
      <c r="H30" s="76"/>
      <c r="I30" s="76">
        <v>49900</v>
      </c>
      <c r="J30" s="76">
        <v>49900</v>
      </c>
    </row>
    <row r="31" spans="1:10" s="60" customFormat="1" ht="31.5">
      <c r="A31" s="32" t="s">
        <v>551</v>
      </c>
      <c r="B31" s="32" t="s">
        <v>329</v>
      </c>
      <c r="C31" s="32"/>
      <c r="D31" s="17" t="s">
        <v>475</v>
      </c>
      <c r="E31" s="26"/>
      <c r="F31" s="40"/>
      <c r="G31" s="62">
        <f>H31+I31</f>
        <v>500000</v>
      </c>
      <c r="H31" s="52">
        <f>H32</f>
        <v>0</v>
      </c>
      <c r="I31" s="53">
        <f>I32</f>
        <v>500000</v>
      </c>
      <c r="J31" s="53">
        <f>J32</f>
        <v>500000</v>
      </c>
    </row>
    <row r="32" spans="1:10" s="3" customFormat="1" ht="25.5" customHeight="1">
      <c r="A32" s="32" t="s">
        <v>555</v>
      </c>
      <c r="B32" s="28">
        <v>7321</v>
      </c>
      <c r="C32" s="32" t="s">
        <v>19</v>
      </c>
      <c r="D32" s="58" t="s">
        <v>176</v>
      </c>
      <c r="E32" s="57"/>
      <c r="F32" s="63"/>
      <c r="G32" s="62">
        <f>H32+I32</f>
        <v>500000</v>
      </c>
      <c r="H32" s="51"/>
      <c r="I32" s="71">
        <v>500000</v>
      </c>
      <c r="J32" s="71">
        <v>500000</v>
      </c>
    </row>
    <row r="33" spans="1:10" s="3" customFormat="1" ht="60.75" customHeight="1">
      <c r="A33" s="32" t="s">
        <v>391</v>
      </c>
      <c r="B33" s="28" t="s">
        <v>165</v>
      </c>
      <c r="C33" s="32" t="s">
        <v>8</v>
      </c>
      <c r="D33" s="58" t="s">
        <v>390</v>
      </c>
      <c r="E33" s="57"/>
      <c r="F33" s="63"/>
      <c r="G33" s="62">
        <f>H33+I33</f>
        <v>49900</v>
      </c>
      <c r="H33" s="71">
        <v>0</v>
      </c>
      <c r="I33" s="71">
        <v>49900</v>
      </c>
      <c r="J33" s="71">
        <v>49900</v>
      </c>
    </row>
    <row r="34" spans="1:10" s="3" customFormat="1" ht="31.5">
      <c r="A34" s="78" t="s">
        <v>49</v>
      </c>
      <c r="B34" s="78"/>
      <c r="C34" s="78"/>
      <c r="D34" s="79" t="s">
        <v>5</v>
      </c>
      <c r="E34" s="80"/>
      <c r="F34" s="80"/>
      <c r="G34" s="81">
        <f>G35</f>
        <v>2336804.6799999997</v>
      </c>
      <c r="H34" s="81">
        <f>H35</f>
        <v>1297404.68</v>
      </c>
      <c r="I34" s="81">
        <f>I35</f>
        <v>1039400</v>
      </c>
      <c r="J34" s="81">
        <f>J35</f>
        <v>1039400</v>
      </c>
    </row>
    <row r="35" spans="1:10" s="60" customFormat="1" ht="31.5">
      <c r="A35" s="16" t="s">
        <v>50</v>
      </c>
      <c r="B35" s="16"/>
      <c r="C35" s="16"/>
      <c r="D35" s="21" t="s">
        <v>5</v>
      </c>
      <c r="E35" s="26"/>
      <c r="F35" s="41"/>
      <c r="G35" s="62">
        <f>G36+G38+G39+G40+G41+G42+G43</f>
        <v>2336804.6799999997</v>
      </c>
      <c r="H35" s="62">
        <f>H36+H38+H39+H40+H41+H42+H43</f>
        <v>1297404.68</v>
      </c>
      <c r="I35" s="62">
        <f>I36+I38+I39+I40+I41+I42+I43</f>
        <v>1039400</v>
      </c>
      <c r="J35" s="62">
        <f>J36+J38+J39+J40+J41+J42+J43</f>
        <v>1039400</v>
      </c>
    </row>
    <row r="36" spans="1:10" s="60" customFormat="1" ht="18.75">
      <c r="A36" s="32" t="s">
        <v>525</v>
      </c>
      <c r="B36" s="32" t="s">
        <v>462</v>
      </c>
      <c r="C36" s="32"/>
      <c r="D36" s="22" t="s">
        <v>395</v>
      </c>
      <c r="E36" s="20"/>
      <c r="F36" s="20"/>
      <c r="G36" s="62">
        <f>G37</f>
        <v>10000</v>
      </c>
      <c r="H36" s="71">
        <f>H37</f>
        <v>10000</v>
      </c>
      <c r="I36" s="62">
        <f>I37</f>
        <v>0</v>
      </c>
      <c r="J36" s="62">
        <f>J37</f>
        <v>0</v>
      </c>
    </row>
    <row r="37" spans="1:10" s="68" customFormat="1" ht="31.5">
      <c r="A37" s="72" t="s">
        <v>526</v>
      </c>
      <c r="B37" s="72" t="s">
        <v>459</v>
      </c>
      <c r="C37" s="72" t="s">
        <v>394</v>
      </c>
      <c r="D37" s="23" t="s">
        <v>460</v>
      </c>
      <c r="E37" s="24"/>
      <c r="F37" s="24"/>
      <c r="G37" s="65">
        <f t="shared" ref="G37:G43" si="2">H37+I37</f>
        <v>10000</v>
      </c>
      <c r="H37" s="66">
        <v>10000</v>
      </c>
      <c r="I37" s="66"/>
      <c r="J37" s="66"/>
    </row>
    <row r="38" spans="1:10" s="60" customFormat="1" ht="31.5">
      <c r="A38" s="32" t="s">
        <v>222</v>
      </c>
      <c r="B38" s="32">
        <v>2010</v>
      </c>
      <c r="C38" s="32" t="s">
        <v>224</v>
      </c>
      <c r="D38" s="22" t="s">
        <v>225</v>
      </c>
      <c r="E38" s="20"/>
      <c r="F38" s="20"/>
      <c r="G38" s="62">
        <f t="shared" si="2"/>
        <v>742404.67999999993</v>
      </c>
      <c r="H38" s="67">
        <v>692904.67999999993</v>
      </c>
      <c r="I38" s="67">
        <v>49500</v>
      </c>
      <c r="J38" s="67">
        <v>49500</v>
      </c>
    </row>
    <row r="39" spans="1:10" s="60" customFormat="1" ht="31.5">
      <c r="A39" s="32" t="s">
        <v>226</v>
      </c>
      <c r="B39" s="32">
        <v>2020</v>
      </c>
      <c r="C39" s="32" t="s">
        <v>228</v>
      </c>
      <c r="D39" s="22" t="s">
        <v>229</v>
      </c>
      <c r="E39" s="20"/>
      <c r="F39" s="20"/>
      <c r="G39" s="62">
        <f t="shared" si="2"/>
        <v>1299600</v>
      </c>
      <c r="H39" s="67">
        <v>359600</v>
      </c>
      <c r="I39" s="67">
        <v>940000</v>
      </c>
      <c r="J39" s="67">
        <v>940000</v>
      </c>
    </row>
    <row r="40" spans="1:10" s="3" customFormat="1" ht="42.75" customHeight="1">
      <c r="A40" s="32" t="s">
        <v>502</v>
      </c>
      <c r="B40" s="28">
        <v>2030</v>
      </c>
      <c r="C40" s="32" t="s">
        <v>527</v>
      </c>
      <c r="D40" s="58" t="s">
        <v>504</v>
      </c>
      <c r="E40" s="57"/>
      <c r="F40" s="63"/>
      <c r="G40" s="62">
        <f t="shared" si="2"/>
        <v>160000</v>
      </c>
      <c r="H40" s="67">
        <v>160000</v>
      </c>
      <c r="I40" s="67"/>
      <c r="J40" s="67"/>
    </row>
    <row r="41" spans="1:10" s="3" customFormat="1" ht="42.75" customHeight="1">
      <c r="A41" s="32" t="s">
        <v>231</v>
      </c>
      <c r="B41" s="28">
        <v>2050</v>
      </c>
      <c r="C41" s="32" t="s">
        <v>233</v>
      </c>
      <c r="D41" s="58" t="s">
        <v>556</v>
      </c>
      <c r="E41" s="57"/>
      <c r="F41" s="63"/>
      <c r="G41" s="62">
        <f t="shared" si="2"/>
        <v>25000</v>
      </c>
      <c r="H41" s="67">
        <v>25000</v>
      </c>
      <c r="I41" s="67"/>
      <c r="J41" s="67"/>
    </row>
    <row r="42" spans="1:10" s="3" customFormat="1" ht="42.75" customHeight="1">
      <c r="A42" s="32" t="s">
        <v>238</v>
      </c>
      <c r="B42" s="28">
        <v>2090</v>
      </c>
      <c r="C42" s="32" t="s">
        <v>240</v>
      </c>
      <c r="D42" s="58" t="s">
        <v>241</v>
      </c>
      <c r="E42" s="57"/>
      <c r="F42" s="63"/>
      <c r="G42" s="62">
        <f t="shared" si="2"/>
        <v>49900</v>
      </c>
      <c r="H42" s="67"/>
      <c r="I42" s="67">
        <v>49900</v>
      </c>
      <c r="J42" s="67">
        <v>49900</v>
      </c>
    </row>
    <row r="43" spans="1:10" s="3" customFormat="1" ht="42.75" customHeight="1">
      <c r="A43" s="32" t="s">
        <v>213</v>
      </c>
      <c r="B43" s="28">
        <v>2120</v>
      </c>
      <c r="C43" s="32" t="s">
        <v>215</v>
      </c>
      <c r="D43" s="58" t="s">
        <v>557</v>
      </c>
      <c r="E43" s="57"/>
      <c r="F43" s="63"/>
      <c r="G43" s="62">
        <f t="shared" si="2"/>
        <v>49900</v>
      </c>
      <c r="H43" s="67">
        <v>49900</v>
      </c>
      <c r="I43" s="67"/>
      <c r="J43" s="67"/>
    </row>
    <row r="44" spans="1:10" s="60" customFormat="1" ht="48" customHeight="1">
      <c r="A44" s="16" t="s">
        <v>51</v>
      </c>
      <c r="B44" s="16"/>
      <c r="C44" s="16"/>
      <c r="D44" s="21" t="s">
        <v>11</v>
      </c>
      <c r="E44" s="26"/>
      <c r="F44" s="41"/>
      <c r="G44" s="62">
        <f>G45</f>
        <v>60000</v>
      </c>
      <c r="H44" s="62">
        <f>H45</f>
        <v>60000</v>
      </c>
      <c r="I44" s="62">
        <f>I45</f>
        <v>0</v>
      </c>
      <c r="J44" s="62">
        <f>J45</f>
        <v>0</v>
      </c>
    </row>
    <row r="45" spans="1:10" s="60" customFormat="1" ht="60.75" customHeight="1">
      <c r="A45" s="16" t="s">
        <v>52</v>
      </c>
      <c r="B45" s="16"/>
      <c r="C45" s="16"/>
      <c r="D45" s="21" t="s">
        <v>11</v>
      </c>
      <c r="E45" s="26"/>
      <c r="F45" s="41"/>
      <c r="G45" s="62">
        <f>G48+G46</f>
        <v>60000</v>
      </c>
      <c r="H45" s="62">
        <f>H48+H46</f>
        <v>60000</v>
      </c>
      <c r="I45" s="62">
        <f>I48+I46</f>
        <v>0</v>
      </c>
      <c r="J45" s="62">
        <f>J48+J46</f>
        <v>0</v>
      </c>
    </row>
    <row r="46" spans="1:10" s="60" customFormat="1" ht="18.75">
      <c r="A46" s="32" t="s">
        <v>330</v>
      </c>
      <c r="B46" s="32" t="s">
        <v>275</v>
      </c>
      <c r="C46" s="32"/>
      <c r="D46" s="22" t="s">
        <v>558</v>
      </c>
      <c r="E46" s="20"/>
      <c r="F46" s="20"/>
      <c r="G46" s="62">
        <f>G47</f>
        <v>30000</v>
      </c>
      <c r="H46" s="62">
        <f>H47</f>
        <v>30000</v>
      </c>
      <c r="I46" s="62">
        <f>I47</f>
        <v>0</v>
      </c>
      <c r="J46" s="62">
        <f>J47</f>
        <v>0</v>
      </c>
    </row>
    <row r="47" spans="1:10" s="68" customFormat="1" ht="47.25">
      <c r="A47" s="72" t="s">
        <v>135</v>
      </c>
      <c r="B47" s="72" t="s">
        <v>136</v>
      </c>
      <c r="C47" s="72" t="s">
        <v>13</v>
      </c>
      <c r="D47" s="23" t="s">
        <v>559</v>
      </c>
      <c r="E47" s="24"/>
      <c r="F47" s="24"/>
      <c r="G47" s="62">
        <f>H47+I47</f>
        <v>30000</v>
      </c>
      <c r="H47" s="66">
        <v>30000</v>
      </c>
      <c r="I47" s="66"/>
      <c r="J47" s="66"/>
    </row>
    <row r="48" spans="1:10" s="60" customFormat="1" ht="18.75">
      <c r="A48" s="32" t="s">
        <v>266</v>
      </c>
      <c r="B48" s="32">
        <v>3240</v>
      </c>
      <c r="C48" s="32"/>
      <c r="D48" s="22" t="s">
        <v>268</v>
      </c>
      <c r="E48" s="20"/>
      <c r="F48" s="20"/>
      <c r="G48" s="62">
        <f>G49</f>
        <v>30000</v>
      </c>
      <c r="H48" s="71">
        <f>H49</f>
        <v>30000</v>
      </c>
      <c r="I48" s="62">
        <f>I49</f>
        <v>0</v>
      </c>
      <c r="J48" s="62">
        <f>J49</f>
        <v>0</v>
      </c>
    </row>
    <row r="49" spans="1:10" s="68" customFormat="1" ht="31.5">
      <c r="A49" s="72" t="s">
        <v>125</v>
      </c>
      <c r="B49" s="72">
        <v>3241</v>
      </c>
      <c r="C49" s="72">
        <v>1090</v>
      </c>
      <c r="D49" s="23" t="s">
        <v>127</v>
      </c>
      <c r="E49" s="24"/>
      <c r="F49" s="24"/>
      <c r="G49" s="65">
        <f>H49+I49</f>
        <v>30000</v>
      </c>
      <c r="H49" s="66">
        <v>30000</v>
      </c>
      <c r="I49" s="66"/>
      <c r="J49" s="66"/>
    </row>
    <row r="50" spans="1:10" s="68" customFormat="1" ht="31.5">
      <c r="A50" s="61" t="s">
        <v>30</v>
      </c>
      <c r="B50" s="61"/>
      <c r="C50" s="61"/>
      <c r="D50" s="21" t="s">
        <v>10</v>
      </c>
      <c r="E50" s="24"/>
      <c r="F50" s="24"/>
      <c r="G50" s="65">
        <f t="shared" ref="G50:J52" si="3">G51</f>
        <v>49900</v>
      </c>
      <c r="H50" s="65">
        <f t="shared" si="3"/>
        <v>49900</v>
      </c>
      <c r="I50" s="65">
        <f t="shared" si="3"/>
        <v>0</v>
      </c>
      <c r="J50" s="65">
        <f t="shared" si="3"/>
        <v>0</v>
      </c>
    </row>
    <row r="51" spans="1:10" s="68" customFormat="1" ht="31.5">
      <c r="A51" s="61" t="s">
        <v>31</v>
      </c>
      <c r="B51" s="61"/>
      <c r="C51" s="61"/>
      <c r="D51" s="21" t="s">
        <v>10</v>
      </c>
      <c r="E51" s="24"/>
      <c r="F51" s="24"/>
      <c r="G51" s="65">
        <f t="shared" si="3"/>
        <v>49900</v>
      </c>
      <c r="H51" s="65">
        <f t="shared" si="3"/>
        <v>49900</v>
      </c>
      <c r="I51" s="65">
        <f t="shared" si="3"/>
        <v>0</v>
      </c>
      <c r="J51" s="65">
        <f t="shared" si="3"/>
        <v>0</v>
      </c>
    </row>
    <row r="52" spans="1:10" s="60" customFormat="1" ht="18.75">
      <c r="A52" s="32" t="s">
        <v>286</v>
      </c>
      <c r="B52" s="32" t="s">
        <v>267</v>
      </c>
      <c r="C52" s="32"/>
      <c r="D52" s="22" t="s">
        <v>547</v>
      </c>
      <c r="E52" s="20"/>
      <c r="F52" s="20"/>
      <c r="G52" s="62">
        <f t="shared" si="3"/>
        <v>49900</v>
      </c>
      <c r="H52" s="62">
        <f t="shared" si="3"/>
        <v>49900</v>
      </c>
      <c r="I52" s="62">
        <f t="shared" si="3"/>
        <v>0</v>
      </c>
      <c r="J52" s="62">
        <f t="shared" si="3"/>
        <v>0</v>
      </c>
    </row>
    <row r="53" spans="1:10" s="68" customFormat="1" ht="31.5">
      <c r="A53" s="72" t="s">
        <v>450</v>
      </c>
      <c r="B53" s="72" t="s">
        <v>126</v>
      </c>
      <c r="C53" s="72" t="s">
        <v>12</v>
      </c>
      <c r="D53" s="23" t="s">
        <v>451</v>
      </c>
      <c r="E53" s="24"/>
      <c r="F53" s="24"/>
      <c r="G53" s="65">
        <f>H53+I53</f>
        <v>49900</v>
      </c>
      <c r="H53" s="66">
        <v>49900</v>
      </c>
      <c r="I53" s="66"/>
      <c r="J53" s="66"/>
    </row>
    <row r="54" spans="1:10" s="68" customFormat="1" ht="47.25">
      <c r="A54" s="61" t="s">
        <v>392</v>
      </c>
      <c r="B54" s="32"/>
      <c r="C54" s="32"/>
      <c r="D54" s="21" t="s">
        <v>396</v>
      </c>
      <c r="E54" s="24"/>
      <c r="F54" s="24"/>
      <c r="G54" s="65">
        <f>G55</f>
        <v>100000</v>
      </c>
      <c r="H54" s="65">
        <f>H55</f>
        <v>80000</v>
      </c>
      <c r="I54" s="65">
        <f>I55</f>
        <v>50000</v>
      </c>
      <c r="J54" s="65">
        <f>J55</f>
        <v>50000</v>
      </c>
    </row>
    <row r="55" spans="1:10" s="68" customFormat="1" ht="47.25">
      <c r="A55" s="61" t="s">
        <v>393</v>
      </c>
      <c r="B55" s="32"/>
      <c r="C55" s="32"/>
      <c r="D55" s="21" t="s">
        <v>396</v>
      </c>
      <c r="E55" s="24"/>
      <c r="F55" s="24"/>
      <c r="G55" s="65">
        <f>G56+G58</f>
        <v>100000</v>
      </c>
      <c r="H55" s="65">
        <f>H56+H58+H59</f>
        <v>80000</v>
      </c>
      <c r="I55" s="65">
        <f>I56+I58+I59</f>
        <v>50000</v>
      </c>
      <c r="J55" s="65">
        <f>J56+J58+J59</f>
        <v>50000</v>
      </c>
    </row>
    <row r="56" spans="1:10" s="60" customFormat="1" ht="18.75">
      <c r="A56" s="32" t="s">
        <v>461</v>
      </c>
      <c r="B56" s="32" t="s">
        <v>462</v>
      </c>
      <c r="C56" s="32"/>
      <c r="D56" s="22" t="s">
        <v>395</v>
      </c>
      <c r="E56" s="20"/>
      <c r="F56" s="20"/>
      <c r="G56" s="62">
        <f>G57</f>
        <v>50000</v>
      </c>
      <c r="H56" s="62">
        <f>H57</f>
        <v>0</v>
      </c>
      <c r="I56" s="62">
        <f>I57</f>
        <v>50000</v>
      </c>
      <c r="J56" s="62">
        <f>J57</f>
        <v>50000</v>
      </c>
    </row>
    <row r="57" spans="1:10" s="68" customFormat="1" ht="47.25" customHeight="1">
      <c r="A57" s="72" t="s">
        <v>458</v>
      </c>
      <c r="B57" s="72" t="s">
        <v>459</v>
      </c>
      <c r="C57" s="72" t="s">
        <v>394</v>
      </c>
      <c r="D57" s="23" t="s">
        <v>460</v>
      </c>
      <c r="E57" s="24"/>
      <c r="F57" s="24"/>
      <c r="G57" s="65">
        <f>H57+I57</f>
        <v>50000</v>
      </c>
      <c r="H57" s="66">
        <v>0</v>
      </c>
      <c r="I57" s="66">
        <v>50000</v>
      </c>
      <c r="J57" s="66">
        <v>50000</v>
      </c>
    </row>
    <row r="58" spans="1:10" s="60" customFormat="1" ht="18.75">
      <c r="A58" s="32" t="s">
        <v>543</v>
      </c>
      <c r="B58" s="32" t="s">
        <v>544</v>
      </c>
      <c r="C58" s="32" t="s">
        <v>545</v>
      </c>
      <c r="D58" s="22" t="s">
        <v>546</v>
      </c>
      <c r="E58" s="20"/>
      <c r="F58" s="20"/>
      <c r="G58" s="62">
        <f>H58+I58</f>
        <v>50000</v>
      </c>
      <c r="H58" s="62">
        <v>50000</v>
      </c>
      <c r="I58" s="62"/>
      <c r="J58" s="62"/>
    </row>
    <row r="59" spans="1:10" s="60" customFormat="1" ht="51.75" customHeight="1">
      <c r="A59" s="32" t="s">
        <v>401</v>
      </c>
      <c r="B59" s="32">
        <v>4020</v>
      </c>
      <c r="C59" s="32" t="s">
        <v>403</v>
      </c>
      <c r="D59" s="22" t="s">
        <v>404</v>
      </c>
      <c r="E59" s="20"/>
      <c r="F59" s="20"/>
      <c r="G59" s="62">
        <f>H59+I59</f>
        <v>30000</v>
      </c>
      <c r="H59" s="62">
        <v>30000</v>
      </c>
      <c r="I59" s="62"/>
      <c r="J59" s="62"/>
    </row>
    <row r="60" spans="1:10" s="3" customFormat="1" ht="31.5">
      <c r="A60" s="16" t="s">
        <v>441</v>
      </c>
      <c r="B60" s="61"/>
      <c r="C60" s="61"/>
      <c r="D60" s="21" t="s">
        <v>442</v>
      </c>
      <c r="E60" s="20"/>
      <c r="F60" s="20"/>
      <c r="G60" s="62">
        <f t="shared" ref="G60:J61" si="4">G61</f>
        <v>49700</v>
      </c>
      <c r="H60" s="62">
        <f t="shared" si="4"/>
        <v>22700</v>
      </c>
      <c r="I60" s="62">
        <f t="shared" si="4"/>
        <v>27000</v>
      </c>
      <c r="J60" s="62">
        <f t="shared" si="4"/>
        <v>27000</v>
      </c>
    </row>
    <row r="61" spans="1:10" s="3" customFormat="1" ht="31.5">
      <c r="A61" s="16" t="s">
        <v>443</v>
      </c>
      <c r="B61" s="61"/>
      <c r="C61" s="61"/>
      <c r="D61" s="21" t="s">
        <v>442</v>
      </c>
      <c r="E61" s="20"/>
      <c r="F61" s="20"/>
      <c r="G61" s="62">
        <f t="shared" si="4"/>
        <v>49700</v>
      </c>
      <c r="H61" s="62">
        <f t="shared" si="4"/>
        <v>22700</v>
      </c>
      <c r="I61" s="62">
        <f t="shared" si="4"/>
        <v>27000</v>
      </c>
      <c r="J61" s="62">
        <f t="shared" si="4"/>
        <v>27000</v>
      </c>
    </row>
    <row r="62" spans="1:10" s="60" customFormat="1" ht="47.25">
      <c r="A62" s="32">
        <v>2219800</v>
      </c>
      <c r="B62" s="32" t="s">
        <v>165</v>
      </c>
      <c r="C62" s="32" t="s">
        <v>8</v>
      </c>
      <c r="D62" s="22" t="s">
        <v>198</v>
      </c>
      <c r="E62" s="20"/>
      <c r="F62" s="20"/>
      <c r="G62" s="62">
        <f>H62+I62</f>
        <v>49700</v>
      </c>
      <c r="H62" s="67">
        <v>22700</v>
      </c>
      <c r="I62" s="67">
        <v>27000</v>
      </c>
      <c r="J62" s="67">
        <v>27000</v>
      </c>
    </row>
    <row r="63" spans="1:10" s="60" customFormat="1" ht="61.5" customHeight="1">
      <c r="A63" s="32"/>
      <c r="B63" s="32"/>
      <c r="C63" s="32"/>
      <c r="D63" s="17"/>
      <c r="E63" s="18" t="s">
        <v>501</v>
      </c>
      <c r="F63" s="18" t="s">
        <v>357</v>
      </c>
      <c r="G63" s="62">
        <f t="shared" si="0"/>
        <v>100000</v>
      </c>
      <c r="H63" s="52">
        <f>H65</f>
        <v>100000</v>
      </c>
      <c r="I63" s="52">
        <f>I65</f>
        <v>0</v>
      </c>
      <c r="J63" s="52">
        <f>J65</f>
        <v>0</v>
      </c>
    </row>
    <row r="64" spans="1:10" s="60" customFormat="1" ht="18.75">
      <c r="A64" s="19"/>
      <c r="B64" s="19"/>
      <c r="C64" s="19"/>
      <c r="D64" s="19"/>
      <c r="E64" s="20" t="s">
        <v>2</v>
      </c>
      <c r="F64" s="20"/>
      <c r="G64" s="62">
        <f t="shared" si="0"/>
        <v>0</v>
      </c>
      <c r="H64" s="70"/>
      <c r="I64" s="70"/>
      <c r="J64" s="52"/>
    </row>
    <row r="65" spans="1:10" s="60" customFormat="1" ht="18.75">
      <c r="A65" s="61" t="s">
        <v>32</v>
      </c>
      <c r="B65" s="61"/>
      <c r="C65" s="61"/>
      <c r="D65" s="21" t="s">
        <v>3</v>
      </c>
      <c r="E65" s="20"/>
      <c r="F65" s="20"/>
      <c r="G65" s="62">
        <f t="shared" si="0"/>
        <v>100000</v>
      </c>
      <c r="H65" s="70">
        <f>H66</f>
        <v>100000</v>
      </c>
      <c r="I65" s="70">
        <f>I66</f>
        <v>0</v>
      </c>
      <c r="J65" s="70">
        <f>J66</f>
        <v>0</v>
      </c>
    </row>
    <row r="66" spans="1:10" s="60" customFormat="1" ht="18.75">
      <c r="A66" s="61" t="s">
        <v>33</v>
      </c>
      <c r="B66" s="61"/>
      <c r="C66" s="61"/>
      <c r="D66" s="21" t="s">
        <v>3</v>
      </c>
      <c r="E66" s="20"/>
      <c r="F66" s="20"/>
      <c r="G66" s="62">
        <f t="shared" si="0"/>
        <v>100000</v>
      </c>
      <c r="H66" s="70">
        <f>H67</f>
        <v>100000</v>
      </c>
      <c r="I66" s="70">
        <f>I68</f>
        <v>0</v>
      </c>
      <c r="J66" s="70">
        <f>J68</f>
        <v>0</v>
      </c>
    </row>
    <row r="67" spans="1:10" s="68" customFormat="1" ht="18.75">
      <c r="A67" s="32" t="s">
        <v>335</v>
      </c>
      <c r="B67" s="32" t="s">
        <v>336</v>
      </c>
      <c r="C67" s="32"/>
      <c r="D67" s="25" t="s">
        <v>337</v>
      </c>
      <c r="E67" s="24"/>
      <c r="F67" s="24"/>
      <c r="G67" s="62">
        <f t="shared" si="0"/>
        <v>100000</v>
      </c>
      <c r="H67" s="67">
        <f>H68</f>
        <v>100000</v>
      </c>
      <c r="I67" s="66"/>
      <c r="J67" s="66"/>
    </row>
    <row r="68" spans="1:10" s="68" customFormat="1" ht="19.5">
      <c r="A68" s="72" t="s">
        <v>107</v>
      </c>
      <c r="B68" s="72" t="s">
        <v>91</v>
      </c>
      <c r="C68" s="72" t="s">
        <v>4</v>
      </c>
      <c r="D68" s="30" t="s">
        <v>351</v>
      </c>
      <c r="E68" s="24"/>
      <c r="F68" s="24"/>
      <c r="G68" s="65">
        <f t="shared" si="0"/>
        <v>100000</v>
      </c>
      <c r="H68" s="66">
        <v>100000</v>
      </c>
      <c r="I68" s="66"/>
      <c r="J68" s="66"/>
    </row>
    <row r="69" spans="1:10" s="68" customFormat="1" ht="94.5">
      <c r="A69" s="32"/>
      <c r="B69" s="32"/>
      <c r="C69" s="32"/>
      <c r="D69" s="17"/>
      <c r="E69" s="18" t="s">
        <v>197</v>
      </c>
      <c r="F69" s="18" t="s">
        <v>493</v>
      </c>
      <c r="G69" s="62">
        <f t="shared" si="0"/>
        <v>305737137</v>
      </c>
      <c r="H69" s="52">
        <f>H71</f>
        <v>27139821</v>
      </c>
      <c r="I69" s="52">
        <f>I71</f>
        <v>278597316</v>
      </c>
      <c r="J69" s="52">
        <f>J71</f>
        <v>278597316</v>
      </c>
    </row>
    <row r="70" spans="1:10" s="60" customFormat="1" ht="18.75">
      <c r="A70" s="32"/>
      <c r="B70" s="32"/>
      <c r="C70" s="32"/>
      <c r="D70" s="17"/>
      <c r="E70" s="20" t="s">
        <v>2</v>
      </c>
      <c r="F70" s="20"/>
      <c r="G70" s="62">
        <f t="shared" si="0"/>
        <v>0</v>
      </c>
      <c r="H70" s="53"/>
      <c r="I70" s="53"/>
      <c r="J70" s="52">
        <f>H70+I70</f>
        <v>0</v>
      </c>
    </row>
    <row r="71" spans="1:10" s="82" customFormat="1" ht="18.75">
      <c r="A71" s="61" t="s">
        <v>32</v>
      </c>
      <c r="B71" s="61"/>
      <c r="C71" s="61"/>
      <c r="D71" s="21" t="s">
        <v>3</v>
      </c>
      <c r="E71" s="26"/>
      <c r="F71" s="26"/>
      <c r="G71" s="62">
        <f t="shared" si="0"/>
        <v>305737137</v>
      </c>
      <c r="H71" s="52">
        <f>H72</f>
        <v>27139821</v>
      </c>
      <c r="I71" s="52">
        <f>I72</f>
        <v>278597316</v>
      </c>
      <c r="J71" s="52">
        <f>J72</f>
        <v>278597316</v>
      </c>
    </row>
    <row r="72" spans="1:10" s="82" customFormat="1" ht="18.75">
      <c r="A72" s="61" t="s">
        <v>33</v>
      </c>
      <c r="B72" s="61"/>
      <c r="C72" s="61"/>
      <c r="D72" s="21" t="s">
        <v>3</v>
      </c>
      <c r="E72" s="26"/>
      <c r="F72" s="26"/>
      <c r="G72" s="62">
        <f t="shared" si="0"/>
        <v>305737137</v>
      </c>
      <c r="H72" s="52">
        <f>H73+H74</f>
        <v>27139821</v>
      </c>
      <c r="I72" s="52">
        <f>I73+I74</f>
        <v>278597316</v>
      </c>
      <c r="J72" s="52">
        <f>J73+J74</f>
        <v>278597316</v>
      </c>
    </row>
    <row r="73" spans="1:10" s="60" customFormat="1" ht="33" customHeight="1">
      <c r="A73" s="83" t="s">
        <v>71</v>
      </c>
      <c r="B73" s="83" t="s">
        <v>72</v>
      </c>
      <c r="C73" s="83" t="s">
        <v>4</v>
      </c>
      <c r="D73" s="25" t="s">
        <v>39</v>
      </c>
      <c r="E73" s="26"/>
      <c r="F73" s="26"/>
      <c r="G73" s="62">
        <f t="shared" si="0"/>
        <v>272058213</v>
      </c>
      <c r="H73" s="53">
        <v>0</v>
      </c>
      <c r="I73" s="53">
        <v>272058213</v>
      </c>
      <c r="J73" s="53">
        <v>272058213</v>
      </c>
    </row>
    <row r="74" spans="1:10" s="60" customFormat="1" ht="33" customHeight="1">
      <c r="A74" s="83" t="s">
        <v>335</v>
      </c>
      <c r="B74" s="83" t="s">
        <v>336</v>
      </c>
      <c r="C74" s="83"/>
      <c r="D74" s="25" t="s">
        <v>337</v>
      </c>
      <c r="E74" s="26"/>
      <c r="F74" s="26"/>
      <c r="G74" s="62">
        <f>H74+I74</f>
        <v>33678924</v>
      </c>
      <c r="H74" s="53">
        <f>H75</f>
        <v>27139821</v>
      </c>
      <c r="I74" s="53">
        <f>I75</f>
        <v>6539103</v>
      </c>
      <c r="J74" s="53">
        <f>J75</f>
        <v>6539103</v>
      </c>
    </row>
    <row r="75" spans="1:10" s="85" customFormat="1" ht="19.5">
      <c r="A75" s="84" t="s">
        <v>107</v>
      </c>
      <c r="B75" s="84" t="s">
        <v>91</v>
      </c>
      <c r="C75" s="72" t="s">
        <v>4</v>
      </c>
      <c r="D75" s="30" t="s">
        <v>351</v>
      </c>
      <c r="E75" s="27"/>
      <c r="F75" s="27"/>
      <c r="G75" s="65">
        <f>H75+I75</f>
        <v>33678924</v>
      </c>
      <c r="H75" s="66">
        <v>27139821</v>
      </c>
      <c r="I75" s="66">
        <v>6539103</v>
      </c>
      <c r="J75" s="66">
        <v>6539103</v>
      </c>
    </row>
    <row r="76" spans="1:10" s="60" customFormat="1" ht="43.5" customHeight="1">
      <c r="A76" s="86"/>
      <c r="B76" s="86"/>
      <c r="C76" s="86"/>
      <c r="D76" s="87"/>
      <c r="E76" s="88" t="s">
        <v>230</v>
      </c>
      <c r="F76" s="88" t="s">
        <v>531</v>
      </c>
      <c r="G76" s="81">
        <f>H76+I76</f>
        <v>897902833</v>
      </c>
      <c r="H76" s="89">
        <f>H78</f>
        <v>507710665</v>
      </c>
      <c r="I76" s="89">
        <f>I78</f>
        <v>390192168</v>
      </c>
      <c r="J76" s="89">
        <f>J78</f>
        <v>390192168</v>
      </c>
    </row>
    <row r="77" spans="1:10" s="60" customFormat="1" ht="18.75">
      <c r="A77" s="28"/>
      <c r="B77" s="28"/>
      <c r="C77" s="28"/>
      <c r="D77" s="28"/>
      <c r="E77" s="20" t="s">
        <v>2</v>
      </c>
      <c r="F77" s="20"/>
      <c r="G77" s="62">
        <f t="shared" si="0"/>
        <v>0</v>
      </c>
      <c r="H77" s="90"/>
      <c r="I77" s="90"/>
      <c r="J77" s="52"/>
    </row>
    <row r="78" spans="1:10" s="60" customFormat="1" ht="31.5">
      <c r="A78" s="61" t="s">
        <v>49</v>
      </c>
      <c r="B78" s="61"/>
      <c r="C78" s="61"/>
      <c r="D78" s="21" t="s">
        <v>5</v>
      </c>
      <c r="E78" s="20"/>
      <c r="F78" s="20"/>
      <c r="G78" s="62">
        <f t="shared" si="0"/>
        <v>897902833</v>
      </c>
      <c r="H78" s="52">
        <f>H79</f>
        <v>507710665</v>
      </c>
      <c r="I78" s="52">
        <f>I79</f>
        <v>390192168</v>
      </c>
      <c r="J78" s="52">
        <f>J79</f>
        <v>390192168</v>
      </c>
    </row>
    <row r="79" spans="1:10" s="60" customFormat="1" ht="31.5">
      <c r="A79" s="61" t="s">
        <v>50</v>
      </c>
      <c r="B79" s="61"/>
      <c r="C79" s="61"/>
      <c r="D79" s="21" t="s">
        <v>5</v>
      </c>
      <c r="E79" s="20"/>
      <c r="F79" s="20"/>
      <c r="G79" s="62">
        <f t="shared" si="0"/>
        <v>897902833</v>
      </c>
      <c r="H79" s="52">
        <f>H88+H92+H80+H81+H83+H84+H86+H87+H89+H90+H82+H85+H95</f>
        <v>507710665</v>
      </c>
      <c r="I79" s="52">
        <f>I88+I92+I80+I81+I83+I84+I86+I87+I89+I90+I82+I85+I95</f>
        <v>390192168</v>
      </c>
      <c r="J79" s="52">
        <f>J88+J92+J80+J81+J83+J84+J86+J87+J89+J90+J82+J85+J95</f>
        <v>390192168</v>
      </c>
    </row>
    <row r="80" spans="1:10" s="68" customFormat="1" ht="31.5">
      <c r="A80" s="32" t="s">
        <v>222</v>
      </c>
      <c r="B80" s="32" t="s">
        <v>223</v>
      </c>
      <c r="C80" s="32" t="s">
        <v>224</v>
      </c>
      <c r="D80" s="17" t="s">
        <v>225</v>
      </c>
      <c r="E80" s="29"/>
      <c r="F80" s="29"/>
      <c r="G80" s="62">
        <f t="shared" si="0"/>
        <v>52125893</v>
      </c>
      <c r="H80" s="53">
        <v>49607149</v>
      </c>
      <c r="I80" s="53">
        <v>2518744</v>
      </c>
      <c r="J80" s="53">
        <v>2518744</v>
      </c>
    </row>
    <row r="81" spans="1:10" s="68" customFormat="1" ht="31.5">
      <c r="A81" s="32" t="s">
        <v>226</v>
      </c>
      <c r="B81" s="32" t="s">
        <v>227</v>
      </c>
      <c r="C81" s="32" t="s">
        <v>228</v>
      </c>
      <c r="D81" s="17" t="s">
        <v>229</v>
      </c>
      <c r="E81" s="29"/>
      <c r="F81" s="29"/>
      <c r="G81" s="62">
        <f t="shared" si="0"/>
        <v>145200045</v>
      </c>
      <c r="H81" s="53">
        <v>143437435</v>
      </c>
      <c r="I81" s="53">
        <v>1762610</v>
      </c>
      <c r="J81" s="53">
        <v>1762610</v>
      </c>
    </row>
    <row r="82" spans="1:10" s="4" customFormat="1" ht="41.25" customHeight="1">
      <c r="A82" s="32" t="s">
        <v>502</v>
      </c>
      <c r="B82" s="83" t="s">
        <v>503</v>
      </c>
      <c r="C82" s="32" t="s">
        <v>228</v>
      </c>
      <c r="D82" s="17" t="s">
        <v>504</v>
      </c>
      <c r="E82" s="29"/>
      <c r="F82" s="29"/>
      <c r="G82" s="62">
        <f t="shared" si="0"/>
        <v>800000</v>
      </c>
      <c r="H82" s="53">
        <v>800000</v>
      </c>
      <c r="I82" s="47"/>
      <c r="J82" s="47"/>
    </row>
    <row r="83" spans="1:10" s="68" customFormat="1" ht="31.5">
      <c r="A83" s="32" t="s">
        <v>231</v>
      </c>
      <c r="B83" s="32" t="s">
        <v>232</v>
      </c>
      <c r="C83" s="32" t="s">
        <v>233</v>
      </c>
      <c r="D83" s="17" t="s">
        <v>234</v>
      </c>
      <c r="E83" s="29"/>
      <c r="F83" s="29"/>
      <c r="G83" s="62">
        <f t="shared" si="0"/>
        <v>25589200</v>
      </c>
      <c r="H83" s="53">
        <v>25589200</v>
      </c>
      <c r="I83" s="53"/>
      <c r="J83" s="53"/>
    </row>
    <row r="84" spans="1:10" s="68" customFormat="1" ht="18.75">
      <c r="A84" s="32" t="s">
        <v>235</v>
      </c>
      <c r="B84" s="32" t="s">
        <v>236</v>
      </c>
      <c r="C84" s="32" t="s">
        <v>237</v>
      </c>
      <c r="D84" s="17" t="s">
        <v>248</v>
      </c>
      <c r="E84" s="29"/>
      <c r="F84" s="29"/>
      <c r="G84" s="62">
        <f t="shared" si="0"/>
        <v>26871100</v>
      </c>
      <c r="H84" s="53">
        <v>26871100</v>
      </c>
      <c r="I84" s="53"/>
      <c r="J84" s="53"/>
    </row>
    <row r="85" spans="1:10" s="68" customFormat="1" ht="18.75">
      <c r="A85" s="32" t="s">
        <v>505</v>
      </c>
      <c r="B85" s="32" t="s">
        <v>506</v>
      </c>
      <c r="C85" s="32" t="s">
        <v>507</v>
      </c>
      <c r="D85" s="17" t="s">
        <v>508</v>
      </c>
      <c r="E85" s="29"/>
      <c r="F85" s="29"/>
      <c r="G85" s="62">
        <f t="shared" si="0"/>
        <v>550000</v>
      </c>
      <c r="H85" s="53">
        <v>550000</v>
      </c>
      <c r="I85" s="53"/>
      <c r="J85" s="53"/>
    </row>
    <row r="86" spans="1:10" s="68" customFormat="1" ht="31.5">
      <c r="A86" s="32" t="s">
        <v>238</v>
      </c>
      <c r="B86" s="32" t="s">
        <v>239</v>
      </c>
      <c r="C86" s="32" t="s">
        <v>240</v>
      </c>
      <c r="D86" s="17" t="s">
        <v>241</v>
      </c>
      <c r="E86" s="29"/>
      <c r="F86" s="29"/>
      <c r="G86" s="62">
        <f t="shared" si="0"/>
        <v>13741500</v>
      </c>
      <c r="H86" s="53">
        <v>13741500</v>
      </c>
      <c r="I86" s="53"/>
      <c r="J86" s="53"/>
    </row>
    <row r="87" spans="1:10" s="68" customFormat="1" ht="18.75">
      <c r="A87" s="32" t="s">
        <v>242</v>
      </c>
      <c r="B87" s="32" t="s">
        <v>243</v>
      </c>
      <c r="C87" s="32" t="s">
        <v>240</v>
      </c>
      <c r="D87" s="17" t="s">
        <v>244</v>
      </c>
      <c r="E87" s="29"/>
      <c r="F87" s="29"/>
      <c r="G87" s="62">
        <f t="shared" si="0"/>
        <v>9636830</v>
      </c>
      <c r="H87" s="53">
        <v>9636830</v>
      </c>
      <c r="I87" s="53">
        <v>0</v>
      </c>
      <c r="J87" s="53">
        <v>0</v>
      </c>
    </row>
    <row r="88" spans="1:10" s="68" customFormat="1" ht="31.5">
      <c r="A88" s="32" t="s">
        <v>213</v>
      </c>
      <c r="B88" s="32" t="s">
        <v>214</v>
      </c>
      <c r="C88" s="32" t="s">
        <v>215</v>
      </c>
      <c r="D88" s="17" t="s">
        <v>352</v>
      </c>
      <c r="E88" s="29"/>
      <c r="F88" s="29"/>
      <c r="G88" s="62">
        <f t="shared" si="0"/>
        <v>47490700</v>
      </c>
      <c r="H88" s="53">
        <v>47490700</v>
      </c>
      <c r="I88" s="53">
        <v>0</v>
      </c>
      <c r="J88" s="53">
        <v>0</v>
      </c>
    </row>
    <row r="89" spans="1:10" s="68" customFormat="1" ht="31.5">
      <c r="A89" s="32" t="s">
        <v>245</v>
      </c>
      <c r="B89" s="32" t="s">
        <v>246</v>
      </c>
      <c r="C89" s="32" t="s">
        <v>6</v>
      </c>
      <c r="D89" s="17" t="s">
        <v>247</v>
      </c>
      <c r="E89" s="29"/>
      <c r="F89" s="29"/>
      <c r="G89" s="62">
        <f t="shared" si="0"/>
        <v>10595600</v>
      </c>
      <c r="H89" s="53">
        <v>10595600</v>
      </c>
      <c r="I89" s="53"/>
      <c r="J89" s="53"/>
    </row>
    <row r="90" spans="1:10" s="68" customFormat="1" ht="31.5">
      <c r="A90" s="32" t="s">
        <v>343</v>
      </c>
      <c r="B90" s="32" t="s">
        <v>344</v>
      </c>
      <c r="C90" s="32"/>
      <c r="D90" s="17" t="s">
        <v>353</v>
      </c>
      <c r="E90" s="29"/>
      <c r="F90" s="29"/>
      <c r="G90" s="62">
        <f t="shared" si="0"/>
        <v>2025000</v>
      </c>
      <c r="H90" s="53">
        <f>H91</f>
        <v>2025000</v>
      </c>
      <c r="I90" s="53"/>
      <c r="J90" s="53"/>
    </row>
    <row r="91" spans="1:10" s="68" customFormat="1" ht="31.5">
      <c r="A91" s="72" t="s">
        <v>260</v>
      </c>
      <c r="B91" s="72" t="s">
        <v>261</v>
      </c>
      <c r="C91" s="72" t="s">
        <v>6</v>
      </c>
      <c r="D91" s="31" t="s">
        <v>262</v>
      </c>
      <c r="E91" s="29"/>
      <c r="F91" s="29"/>
      <c r="G91" s="65">
        <f t="shared" si="0"/>
        <v>2025000</v>
      </c>
      <c r="H91" s="91">
        <v>2025000</v>
      </c>
      <c r="I91" s="91"/>
      <c r="J91" s="91"/>
    </row>
    <row r="92" spans="1:10" s="68" customFormat="1" ht="31.5">
      <c r="A92" s="32" t="s">
        <v>487</v>
      </c>
      <c r="B92" s="32" t="s">
        <v>345</v>
      </c>
      <c r="C92" s="32"/>
      <c r="D92" s="17" t="s">
        <v>354</v>
      </c>
      <c r="E92" s="29"/>
      <c r="F92" s="29"/>
      <c r="G92" s="62">
        <f>H92+I92</f>
        <v>528076840</v>
      </c>
      <c r="H92" s="53">
        <f>H93+H94</f>
        <v>177366151</v>
      </c>
      <c r="I92" s="53">
        <f>I93+I94</f>
        <v>350710689</v>
      </c>
      <c r="J92" s="53">
        <f>J93+J94</f>
        <v>350710689</v>
      </c>
    </row>
    <row r="93" spans="1:10" s="68" customFormat="1" ht="31.5">
      <c r="A93" s="72" t="s">
        <v>141</v>
      </c>
      <c r="B93" s="72" t="s">
        <v>140</v>
      </c>
      <c r="C93" s="72" t="s">
        <v>6</v>
      </c>
      <c r="D93" s="31" t="s">
        <v>365</v>
      </c>
      <c r="E93" s="29"/>
      <c r="F93" s="29"/>
      <c r="G93" s="65">
        <f t="shared" si="0"/>
        <v>63419726</v>
      </c>
      <c r="H93" s="91">
        <v>61202326</v>
      </c>
      <c r="I93" s="91">
        <v>2217400</v>
      </c>
      <c r="J93" s="91">
        <v>2217400</v>
      </c>
    </row>
    <row r="94" spans="1:10" s="68" customFormat="1" ht="19.5">
      <c r="A94" s="72" t="s">
        <v>122</v>
      </c>
      <c r="B94" s="72" t="s">
        <v>123</v>
      </c>
      <c r="C94" s="72" t="s">
        <v>6</v>
      </c>
      <c r="D94" s="31" t="s">
        <v>366</v>
      </c>
      <c r="E94" s="29"/>
      <c r="F94" s="29"/>
      <c r="G94" s="65">
        <f t="shared" si="0"/>
        <v>464657114</v>
      </c>
      <c r="H94" s="91">
        <v>116163825</v>
      </c>
      <c r="I94" s="91">
        <v>348493289</v>
      </c>
      <c r="J94" s="91">
        <v>348493289</v>
      </c>
    </row>
    <row r="95" spans="1:10" s="60" customFormat="1" ht="18.75">
      <c r="A95" s="32" t="s">
        <v>510</v>
      </c>
      <c r="B95" s="32" t="s">
        <v>178</v>
      </c>
      <c r="C95" s="32" t="s">
        <v>19</v>
      </c>
      <c r="D95" s="17" t="s">
        <v>179</v>
      </c>
      <c r="E95" s="64"/>
      <c r="F95" s="64"/>
      <c r="G95" s="62">
        <f t="shared" si="0"/>
        <v>35200125</v>
      </c>
      <c r="H95" s="53">
        <v>0</v>
      </c>
      <c r="I95" s="53">
        <v>35200125</v>
      </c>
      <c r="J95" s="53">
        <v>35200125</v>
      </c>
    </row>
    <row r="96" spans="1:10" s="60" customFormat="1" ht="47.25">
      <c r="A96" s="32"/>
      <c r="B96" s="32"/>
      <c r="C96" s="32"/>
      <c r="D96" s="17"/>
      <c r="E96" s="18" t="s">
        <v>200</v>
      </c>
      <c r="F96" s="18" t="s">
        <v>532</v>
      </c>
      <c r="G96" s="62">
        <f t="shared" si="0"/>
        <v>6628100</v>
      </c>
      <c r="H96" s="52">
        <f>+H102+H98</f>
        <v>6328100</v>
      </c>
      <c r="I96" s="52">
        <f>+I102+I98</f>
        <v>300000</v>
      </c>
      <c r="J96" s="52">
        <f>+J102+J98</f>
        <v>300000</v>
      </c>
    </row>
    <row r="97" spans="1:10" s="60" customFormat="1" ht="18.75">
      <c r="A97" s="28"/>
      <c r="B97" s="28"/>
      <c r="C97" s="28"/>
      <c r="D97" s="28"/>
      <c r="E97" s="20" t="s">
        <v>2</v>
      </c>
      <c r="F97" s="20"/>
      <c r="G97" s="62">
        <f t="shared" si="0"/>
        <v>0</v>
      </c>
      <c r="H97" s="90"/>
      <c r="I97" s="90"/>
      <c r="J97" s="90"/>
    </row>
    <row r="98" spans="1:10" s="60" customFormat="1" ht="31.5">
      <c r="A98" s="61" t="s">
        <v>155</v>
      </c>
      <c r="B98" s="61"/>
      <c r="C98" s="61"/>
      <c r="D98" s="21" t="s">
        <v>156</v>
      </c>
      <c r="E98" s="20"/>
      <c r="F98" s="20"/>
      <c r="G98" s="62">
        <f t="shared" si="0"/>
        <v>4850000</v>
      </c>
      <c r="H98" s="52">
        <f>H99</f>
        <v>4550000</v>
      </c>
      <c r="I98" s="52">
        <f>I99</f>
        <v>300000</v>
      </c>
      <c r="J98" s="52">
        <f>J99</f>
        <v>300000</v>
      </c>
    </row>
    <row r="99" spans="1:10" s="60" customFormat="1" ht="31.5">
      <c r="A99" s="61" t="s">
        <v>157</v>
      </c>
      <c r="B99" s="61"/>
      <c r="C99" s="61"/>
      <c r="D99" s="21" t="s">
        <v>156</v>
      </c>
      <c r="E99" s="20"/>
      <c r="F99" s="20"/>
      <c r="G99" s="62">
        <f t="shared" si="0"/>
        <v>4850000</v>
      </c>
      <c r="H99" s="52">
        <f>H100</f>
        <v>4550000</v>
      </c>
      <c r="I99" s="52">
        <f>I101</f>
        <v>300000</v>
      </c>
      <c r="J99" s="52">
        <f>J101</f>
        <v>300000</v>
      </c>
    </row>
    <row r="100" spans="1:10" s="68" customFormat="1" ht="18.75">
      <c r="A100" s="32" t="s">
        <v>332</v>
      </c>
      <c r="B100" s="32" t="s">
        <v>293</v>
      </c>
      <c r="C100" s="32"/>
      <c r="D100" s="17" t="s">
        <v>294</v>
      </c>
      <c r="E100" s="24"/>
      <c r="F100" s="24"/>
      <c r="G100" s="62">
        <f>H100+I100</f>
        <v>4850000</v>
      </c>
      <c r="H100" s="53">
        <v>4550000</v>
      </c>
      <c r="I100" s="53">
        <v>300000</v>
      </c>
      <c r="J100" s="53">
        <v>300000</v>
      </c>
    </row>
    <row r="101" spans="1:10" s="68" customFormat="1" ht="19.5">
      <c r="A101" s="72" t="s">
        <v>331</v>
      </c>
      <c r="B101" s="72" t="s">
        <v>295</v>
      </c>
      <c r="C101" s="72" t="s">
        <v>7</v>
      </c>
      <c r="D101" s="31" t="s">
        <v>124</v>
      </c>
      <c r="E101" s="24"/>
      <c r="F101" s="24"/>
      <c r="G101" s="65">
        <f>H101+I101</f>
        <v>4850000</v>
      </c>
      <c r="H101" s="91">
        <v>4550000</v>
      </c>
      <c r="I101" s="91">
        <v>300000</v>
      </c>
      <c r="J101" s="91">
        <v>300000</v>
      </c>
    </row>
    <row r="102" spans="1:10" s="60" customFormat="1" ht="31.5">
      <c r="A102" s="61" t="s">
        <v>53</v>
      </c>
      <c r="B102" s="61"/>
      <c r="C102" s="61"/>
      <c r="D102" s="21" t="s">
        <v>554</v>
      </c>
      <c r="E102" s="20"/>
      <c r="F102" s="20"/>
      <c r="G102" s="62">
        <f t="shared" si="0"/>
        <v>1778100</v>
      </c>
      <c r="H102" s="52">
        <f>H103</f>
        <v>1778100</v>
      </c>
      <c r="I102" s="52">
        <f>I103</f>
        <v>0</v>
      </c>
      <c r="J102" s="52">
        <f>J103</f>
        <v>0</v>
      </c>
    </row>
    <row r="103" spans="1:10" s="60" customFormat="1" ht="31.5">
      <c r="A103" s="61" t="s">
        <v>54</v>
      </c>
      <c r="B103" s="61"/>
      <c r="C103" s="61"/>
      <c r="D103" s="21" t="s">
        <v>554</v>
      </c>
      <c r="E103" s="20"/>
      <c r="F103" s="20"/>
      <c r="G103" s="62">
        <f>H103+I103</f>
        <v>1778100</v>
      </c>
      <c r="H103" s="52">
        <f>H104</f>
        <v>1778100</v>
      </c>
      <c r="I103" s="52">
        <f>I105+I106</f>
        <v>0</v>
      </c>
      <c r="J103" s="52">
        <f>J105+J106</f>
        <v>0</v>
      </c>
    </row>
    <row r="104" spans="1:10" s="85" customFormat="1" ht="18.75">
      <c r="A104" s="32" t="s">
        <v>280</v>
      </c>
      <c r="B104" s="32" t="s">
        <v>281</v>
      </c>
      <c r="C104" s="32"/>
      <c r="D104" s="17" t="s">
        <v>282</v>
      </c>
      <c r="E104" s="24"/>
      <c r="F104" s="24"/>
      <c r="G104" s="62">
        <f t="shared" si="0"/>
        <v>1778100</v>
      </c>
      <c r="H104" s="53">
        <f>H105+H106</f>
        <v>1778100</v>
      </c>
      <c r="I104" s="53"/>
      <c r="J104" s="53"/>
    </row>
    <row r="105" spans="1:10" s="68" customFormat="1" ht="47.25">
      <c r="A105" s="92" t="s">
        <v>56</v>
      </c>
      <c r="B105" s="92" t="s">
        <v>55</v>
      </c>
      <c r="C105" s="92" t="s">
        <v>9</v>
      </c>
      <c r="D105" s="93" t="s">
        <v>112</v>
      </c>
      <c r="E105" s="94"/>
      <c r="F105" s="94"/>
      <c r="G105" s="95">
        <f t="shared" si="0"/>
        <v>625660</v>
      </c>
      <c r="H105" s="96">
        <v>625660</v>
      </c>
      <c r="I105" s="96"/>
      <c r="J105" s="96"/>
    </row>
    <row r="106" spans="1:10" s="68" customFormat="1" ht="19.5">
      <c r="A106" s="72" t="s">
        <v>191</v>
      </c>
      <c r="B106" s="72" t="s">
        <v>192</v>
      </c>
      <c r="C106" s="72" t="s">
        <v>9</v>
      </c>
      <c r="D106" s="31" t="s">
        <v>193</v>
      </c>
      <c r="E106" s="24"/>
      <c r="F106" s="24"/>
      <c r="G106" s="65">
        <f t="shared" si="0"/>
        <v>1152440</v>
      </c>
      <c r="H106" s="91">
        <v>1152440</v>
      </c>
      <c r="I106" s="91"/>
      <c r="J106" s="91"/>
    </row>
    <row r="107" spans="1:10" s="60" customFormat="1" ht="47.25">
      <c r="A107" s="32"/>
      <c r="B107" s="32"/>
      <c r="C107" s="32"/>
      <c r="D107" s="17"/>
      <c r="E107" s="18" t="s">
        <v>201</v>
      </c>
      <c r="F107" s="18" t="s">
        <v>533</v>
      </c>
      <c r="G107" s="62">
        <f t="shared" si="0"/>
        <v>2015665</v>
      </c>
      <c r="H107" s="52">
        <f>SUM(H109)</f>
        <v>2015665</v>
      </c>
      <c r="I107" s="52">
        <f>SUM(I109)</f>
        <v>0</v>
      </c>
      <c r="J107" s="52">
        <f>SUM(J109)</f>
        <v>0</v>
      </c>
    </row>
    <row r="108" spans="1:10" s="60" customFormat="1" ht="18.75">
      <c r="A108" s="32"/>
      <c r="B108" s="32"/>
      <c r="C108" s="32"/>
      <c r="D108" s="17"/>
      <c r="E108" s="20" t="s">
        <v>2</v>
      </c>
      <c r="F108" s="20"/>
      <c r="G108" s="62">
        <f t="shared" si="0"/>
        <v>0</v>
      </c>
      <c r="H108" s="90"/>
      <c r="I108" s="90"/>
      <c r="J108" s="90"/>
    </row>
    <row r="109" spans="1:10" s="60" customFormat="1" ht="31.5">
      <c r="A109" s="61" t="s">
        <v>51</v>
      </c>
      <c r="B109" s="61"/>
      <c r="C109" s="61"/>
      <c r="D109" s="21" t="s">
        <v>11</v>
      </c>
      <c r="E109" s="20"/>
      <c r="F109" s="20"/>
      <c r="G109" s="62">
        <f t="shared" si="0"/>
        <v>2015665</v>
      </c>
      <c r="H109" s="52">
        <f>H110</f>
        <v>2015665</v>
      </c>
      <c r="I109" s="52">
        <f>I110</f>
        <v>0</v>
      </c>
      <c r="J109" s="52">
        <f>J110</f>
        <v>0</v>
      </c>
    </row>
    <row r="110" spans="1:10" s="60" customFormat="1" ht="31.5">
      <c r="A110" s="61" t="s">
        <v>52</v>
      </c>
      <c r="B110" s="61"/>
      <c r="C110" s="61"/>
      <c r="D110" s="21" t="s">
        <v>11</v>
      </c>
      <c r="E110" s="20"/>
      <c r="F110" s="20"/>
      <c r="G110" s="62">
        <f t="shared" si="0"/>
        <v>2015665</v>
      </c>
      <c r="H110" s="52">
        <f>+H115+H111</f>
        <v>2015665</v>
      </c>
      <c r="I110" s="52">
        <f>I112+I113+I115</f>
        <v>0</v>
      </c>
      <c r="J110" s="52">
        <f>J112+J113+J115</f>
        <v>0</v>
      </c>
    </row>
    <row r="111" spans="1:10" s="68" customFormat="1" ht="31.5">
      <c r="A111" s="32" t="s">
        <v>263</v>
      </c>
      <c r="B111" s="32" t="s">
        <v>264</v>
      </c>
      <c r="C111" s="32"/>
      <c r="D111" s="17" t="s">
        <v>265</v>
      </c>
      <c r="E111" s="24"/>
      <c r="F111" s="24"/>
      <c r="G111" s="62">
        <f t="shared" si="0"/>
        <v>100000</v>
      </c>
      <c r="H111" s="53">
        <v>100000</v>
      </c>
      <c r="I111" s="53"/>
      <c r="J111" s="53"/>
    </row>
    <row r="112" spans="1:10" s="68" customFormat="1" ht="31.5">
      <c r="A112" s="72" t="s">
        <v>58</v>
      </c>
      <c r="B112" s="72" t="s">
        <v>57</v>
      </c>
      <c r="C112" s="72" t="s">
        <v>9</v>
      </c>
      <c r="D112" s="31" t="s">
        <v>34</v>
      </c>
      <c r="E112" s="24"/>
      <c r="F112" s="24"/>
      <c r="G112" s="65">
        <f t="shared" si="0"/>
        <v>50000</v>
      </c>
      <c r="H112" s="91">
        <v>50000</v>
      </c>
      <c r="I112" s="91"/>
      <c r="J112" s="91"/>
    </row>
    <row r="113" spans="1:10" s="68" customFormat="1" ht="19.5">
      <c r="A113" s="72" t="s">
        <v>60</v>
      </c>
      <c r="B113" s="72" t="s">
        <v>59</v>
      </c>
      <c r="C113" s="72" t="s">
        <v>9</v>
      </c>
      <c r="D113" s="31" t="s">
        <v>113</v>
      </c>
      <c r="E113" s="24"/>
      <c r="F113" s="24"/>
      <c r="G113" s="65">
        <f t="shared" si="0"/>
        <v>50000</v>
      </c>
      <c r="H113" s="91">
        <v>50000</v>
      </c>
      <c r="I113" s="91"/>
      <c r="J113" s="91"/>
    </row>
    <row r="114" spans="1:10" s="68" customFormat="1" ht="18.75">
      <c r="A114" s="32" t="s">
        <v>266</v>
      </c>
      <c r="B114" s="32" t="s">
        <v>267</v>
      </c>
      <c r="C114" s="32"/>
      <c r="D114" s="17" t="s">
        <v>268</v>
      </c>
      <c r="E114" s="24"/>
      <c r="F114" s="24"/>
      <c r="G114" s="62">
        <f t="shared" si="0"/>
        <v>1915665</v>
      </c>
      <c r="H114" s="53">
        <f>H115</f>
        <v>1915665</v>
      </c>
      <c r="I114" s="53"/>
      <c r="J114" s="53"/>
    </row>
    <row r="115" spans="1:10" s="68" customFormat="1" ht="31.5">
      <c r="A115" s="72" t="s">
        <v>125</v>
      </c>
      <c r="B115" s="72" t="s">
        <v>126</v>
      </c>
      <c r="C115" s="72" t="s">
        <v>12</v>
      </c>
      <c r="D115" s="31" t="s">
        <v>127</v>
      </c>
      <c r="E115" s="24"/>
      <c r="F115" s="24"/>
      <c r="G115" s="65">
        <f t="shared" si="0"/>
        <v>1915665</v>
      </c>
      <c r="H115" s="91">
        <v>1915665</v>
      </c>
      <c r="I115" s="91"/>
      <c r="J115" s="91"/>
    </row>
    <row r="116" spans="1:10" s="60" customFormat="1" ht="47.25">
      <c r="A116" s="61"/>
      <c r="B116" s="61"/>
      <c r="C116" s="61"/>
      <c r="D116" s="21"/>
      <c r="E116" s="18" t="s">
        <v>202</v>
      </c>
      <c r="F116" s="18" t="s">
        <v>534</v>
      </c>
      <c r="G116" s="62">
        <f t="shared" si="0"/>
        <v>27759436</v>
      </c>
      <c r="H116" s="52">
        <f>H118</f>
        <v>27759436</v>
      </c>
      <c r="I116" s="52">
        <f>I118</f>
        <v>0</v>
      </c>
      <c r="J116" s="52">
        <f>J118</f>
        <v>0</v>
      </c>
    </row>
    <row r="117" spans="1:10" s="60" customFormat="1" ht="18.75">
      <c r="A117" s="61"/>
      <c r="B117" s="61"/>
      <c r="C117" s="61"/>
      <c r="D117" s="21"/>
      <c r="E117" s="20" t="s">
        <v>2</v>
      </c>
      <c r="F117" s="20"/>
      <c r="G117" s="62">
        <f t="shared" si="0"/>
        <v>0</v>
      </c>
      <c r="H117" s="52"/>
      <c r="I117" s="52"/>
      <c r="J117" s="52"/>
    </row>
    <row r="118" spans="1:10" s="60" customFormat="1" ht="31.5">
      <c r="A118" s="61" t="s">
        <v>155</v>
      </c>
      <c r="B118" s="61"/>
      <c r="C118" s="61"/>
      <c r="D118" s="21" t="s">
        <v>156</v>
      </c>
      <c r="E118" s="20"/>
      <c r="F118" s="20"/>
      <c r="G118" s="62">
        <f t="shared" si="0"/>
        <v>27759436</v>
      </c>
      <c r="H118" s="52">
        <f t="shared" ref="H118:J119" si="5">H119</f>
        <v>27759436</v>
      </c>
      <c r="I118" s="52">
        <f t="shared" si="5"/>
        <v>0</v>
      </c>
      <c r="J118" s="52">
        <f t="shared" si="5"/>
        <v>0</v>
      </c>
    </row>
    <row r="119" spans="1:10" s="60" customFormat="1" ht="31.5">
      <c r="A119" s="61" t="s">
        <v>157</v>
      </c>
      <c r="B119" s="61"/>
      <c r="C119" s="61"/>
      <c r="D119" s="21" t="s">
        <v>156</v>
      </c>
      <c r="E119" s="20"/>
      <c r="F119" s="20"/>
      <c r="G119" s="62">
        <f t="shared" si="0"/>
        <v>27759436</v>
      </c>
      <c r="H119" s="52">
        <f t="shared" si="5"/>
        <v>27759436</v>
      </c>
      <c r="I119" s="52">
        <f t="shared" si="5"/>
        <v>0</v>
      </c>
      <c r="J119" s="52">
        <f t="shared" si="5"/>
        <v>0</v>
      </c>
    </row>
    <row r="120" spans="1:10" s="60" customFormat="1" ht="18.75">
      <c r="A120" s="32" t="s">
        <v>332</v>
      </c>
      <c r="B120" s="32" t="s">
        <v>293</v>
      </c>
      <c r="C120" s="32"/>
      <c r="D120" s="17" t="s">
        <v>294</v>
      </c>
      <c r="E120" s="20"/>
      <c r="F120" s="20"/>
      <c r="G120" s="62">
        <f t="shared" si="0"/>
        <v>27759436</v>
      </c>
      <c r="H120" s="52">
        <f>H121</f>
        <v>27759436</v>
      </c>
      <c r="I120" s="52"/>
      <c r="J120" s="52"/>
    </row>
    <row r="121" spans="1:10" s="68" customFormat="1" ht="28.5" customHeight="1">
      <c r="A121" s="72" t="s">
        <v>333</v>
      </c>
      <c r="B121" s="72" t="s">
        <v>334</v>
      </c>
      <c r="C121" s="72" t="s">
        <v>7</v>
      </c>
      <c r="D121" s="31" t="s">
        <v>158</v>
      </c>
      <c r="E121" s="24"/>
      <c r="F121" s="24"/>
      <c r="G121" s="65">
        <f t="shared" si="0"/>
        <v>27759436</v>
      </c>
      <c r="H121" s="91">
        <v>27759436</v>
      </c>
      <c r="I121" s="91"/>
      <c r="J121" s="91"/>
    </row>
    <row r="122" spans="1:10" s="60" customFormat="1" ht="47.25">
      <c r="A122" s="28"/>
      <c r="B122" s="28"/>
      <c r="C122" s="28"/>
      <c r="D122" s="31"/>
      <c r="E122" s="18" t="s">
        <v>362</v>
      </c>
      <c r="F122" s="44" t="s">
        <v>535</v>
      </c>
      <c r="G122" s="62">
        <f t="shared" si="0"/>
        <v>65957317</v>
      </c>
      <c r="H122" s="52">
        <f>H124</f>
        <v>65957317</v>
      </c>
      <c r="I122" s="52">
        <f>I124</f>
        <v>0</v>
      </c>
      <c r="J122" s="52">
        <f>J124</f>
        <v>0</v>
      </c>
    </row>
    <row r="123" spans="1:10" s="60" customFormat="1" ht="18.75">
      <c r="A123" s="28"/>
      <c r="B123" s="28"/>
      <c r="C123" s="28"/>
      <c r="D123" s="28"/>
      <c r="E123" s="32" t="s">
        <v>2</v>
      </c>
      <c r="F123" s="32"/>
      <c r="G123" s="62">
        <f t="shared" si="0"/>
        <v>0</v>
      </c>
      <c r="H123" s="90"/>
      <c r="I123" s="90"/>
      <c r="J123" s="90"/>
    </row>
    <row r="124" spans="1:10" s="60" customFormat="1" ht="31.5">
      <c r="A124" s="61" t="s">
        <v>51</v>
      </c>
      <c r="B124" s="61"/>
      <c r="C124" s="61"/>
      <c r="D124" s="21" t="s">
        <v>11</v>
      </c>
      <c r="E124" s="20"/>
      <c r="F124" s="20"/>
      <c r="G124" s="62">
        <f>H124+I124</f>
        <v>65957317</v>
      </c>
      <c r="H124" s="97">
        <f>H125</f>
        <v>65957317</v>
      </c>
      <c r="I124" s="97">
        <f>I125</f>
        <v>0</v>
      </c>
      <c r="J124" s="97">
        <f>J125</f>
        <v>0</v>
      </c>
    </row>
    <row r="125" spans="1:10" s="60" customFormat="1" ht="31.5">
      <c r="A125" s="61" t="s">
        <v>52</v>
      </c>
      <c r="B125" s="61"/>
      <c r="C125" s="61"/>
      <c r="D125" s="21" t="s">
        <v>11</v>
      </c>
      <c r="E125" s="20"/>
      <c r="F125" s="20"/>
      <c r="G125" s="97">
        <f>G126+G127+G129+G131+G133+G135</f>
        <v>65957317</v>
      </c>
      <c r="H125" s="97">
        <f>H126+H127+H129+H131+H133+H135</f>
        <v>65957317</v>
      </c>
      <c r="I125" s="97">
        <f>I126+I127+I129+I131+I133+I135</f>
        <v>0</v>
      </c>
      <c r="J125" s="97">
        <f>J126+J127+J129+J131+J133+J135</f>
        <v>0</v>
      </c>
    </row>
    <row r="126" spans="1:10" s="60" customFormat="1" ht="31.5">
      <c r="A126" s="72" t="s">
        <v>62</v>
      </c>
      <c r="B126" s="72">
        <v>3090</v>
      </c>
      <c r="C126" s="72" t="s">
        <v>13</v>
      </c>
      <c r="D126" s="31" t="s">
        <v>36</v>
      </c>
      <c r="E126" s="20"/>
      <c r="F126" s="20"/>
      <c r="G126" s="65">
        <f t="shared" ref="G126:G182" si="6">H126+I126</f>
        <v>459300</v>
      </c>
      <c r="H126" s="91">
        <v>459300</v>
      </c>
      <c r="I126" s="91"/>
      <c r="J126" s="91"/>
    </row>
    <row r="127" spans="1:10" s="60" customFormat="1" ht="47.25">
      <c r="A127" s="32" t="s">
        <v>269</v>
      </c>
      <c r="B127" s="32" t="s">
        <v>270</v>
      </c>
      <c r="C127" s="32"/>
      <c r="D127" s="17" t="s">
        <v>271</v>
      </c>
      <c r="E127" s="20"/>
      <c r="F127" s="20"/>
      <c r="G127" s="62">
        <f t="shared" si="6"/>
        <v>5473435</v>
      </c>
      <c r="H127" s="53">
        <f>H128</f>
        <v>5473435</v>
      </c>
      <c r="I127" s="53"/>
      <c r="J127" s="53"/>
    </row>
    <row r="128" spans="1:10" s="60" customFormat="1" ht="31.5">
      <c r="A128" s="72" t="s">
        <v>63</v>
      </c>
      <c r="B128" s="72" t="s">
        <v>154</v>
      </c>
      <c r="C128" s="72" t="s">
        <v>14</v>
      </c>
      <c r="D128" s="31" t="s">
        <v>169</v>
      </c>
      <c r="E128" s="20"/>
      <c r="F128" s="20"/>
      <c r="G128" s="65">
        <f t="shared" si="6"/>
        <v>5473435</v>
      </c>
      <c r="H128" s="91">
        <v>5473435</v>
      </c>
      <c r="I128" s="91"/>
      <c r="J128" s="91"/>
    </row>
    <row r="129" spans="1:10" s="60" customFormat="1" ht="31.5">
      <c r="A129" s="32" t="s">
        <v>272</v>
      </c>
      <c r="B129" s="32" t="s">
        <v>273</v>
      </c>
      <c r="C129" s="32"/>
      <c r="D129" s="17" t="s">
        <v>274</v>
      </c>
      <c r="E129" s="20"/>
      <c r="F129" s="20"/>
      <c r="G129" s="62">
        <f t="shared" si="6"/>
        <v>973000</v>
      </c>
      <c r="H129" s="53">
        <f>H130</f>
        <v>973000</v>
      </c>
      <c r="I129" s="53"/>
      <c r="J129" s="53"/>
    </row>
    <row r="130" spans="1:10" s="85" customFormat="1" ht="47.25">
      <c r="A130" s="72" t="s">
        <v>133</v>
      </c>
      <c r="B130" s="72" t="s">
        <v>132</v>
      </c>
      <c r="C130" s="72" t="s">
        <v>14</v>
      </c>
      <c r="D130" s="31" t="s">
        <v>134</v>
      </c>
      <c r="E130" s="24"/>
      <c r="F130" s="24"/>
      <c r="G130" s="65">
        <f t="shared" si="6"/>
        <v>973000</v>
      </c>
      <c r="H130" s="91">
        <v>973000</v>
      </c>
      <c r="I130" s="91"/>
      <c r="J130" s="91"/>
    </row>
    <row r="131" spans="1:10" s="68" customFormat="1" ht="18.75">
      <c r="A131" s="86" t="s">
        <v>330</v>
      </c>
      <c r="B131" s="86" t="s">
        <v>275</v>
      </c>
      <c r="C131" s="86"/>
      <c r="D131" s="87" t="s">
        <v>276</v>
      </c>
      <c r="E131" s="94"/>
      <c r="F131" s="94"/>
      <c r="G131" s="81">
        <f t="shared" si="6"/>
        <v>2676700</v>
      </c>
      <c r="H131" s="98">
        <f>H132</f>
        <v>2676700</v>
      </c>
      <c r="I131" s="98"/>
      <c r="J131" s="98"/>
    </row>
    <row r="132" spans="1:10" s="68" customFormat="1" ht="47.25">
      <c r="A132" s="72" t="s">
        <v>135</v>
      </c>
      <c r="B132" s="72" t="s">
        <v>136</v>
      </c>
      <c r="C132" s="72" t="s">
        <v>13</v>
      </c>
      <c r="D132" s="31" t="s">
        <v>137</v>
      </c>
      <c r="E132" s="24"/>
      <c r="F132" s="24"/>
      <c r="G132" s="65">
        <f t="shared" si="6"/>
        <v>2676700</v>
      </c>
      <c r="H132" s="91">
        <v>2676700</v>
      </c>
      <c r="I132" s="91"/>
      <c r="J132" s="91"/>
    </row>
    <row r="133" spans="1:10" s="68" customFormat="1" ht="18.75">
      <c r="A133" s="32" t="s">
        <v>266</v>
      </c>
      <c r="B133" s="32" t="s">
        <v>267</v>
      </c>
      <c r="C133" s="32"/>
      <c r="D133" s="17" t="s">
        <v>268</v>
      </c>
      <c r="E133" s="24"/>
      <c r="F133" s="24"/>
      <c r="G133" s="62">
        <f t="shared" si="6"/>
        <v>53079282</v>
      </c>
      <c r="H133" s="53">
        <f>H134</f>
        <v>53079282</v>
      </c>
      <c r="I133" s="53"/>
      <c r="J133" s="53"/>
    </row>
    <row r="134" spans="1:10" s="68" customFormat="1" ht="31.5">
      <c r="A134" s="72" t="s">
        <v>128</v>
      </c>
      <c r="B134" s="72" t="s">
        <v>129</v>
      </c>
      <c r="C134" s="72" t="s">
        <v>12</v>
      </c>
      <c r="D134" s="31" t="s">
        <v>120</v>
      </c>
      <c r="E134" s="24"/>
      <c r="F134" s="24"/>
      <c r="G134" s="65">
        <f t="shared" si="6"/>
        <v>53079282</v>
      </c>
      <c r="H134" s="91">
        <v>53079282</v>
      </c>
      <c r="I134" s="91"/>
      <c r="J134" s="91"/>
    </row>
    <row r="135" spans="1:10" s="68" customFormat="1" ht="47.25">
      <c r="A135" s="32" t="s">
        <v>277</v>
      </c>
      <c r="B135" s="32" t="s">
        <v>278</v>
      </c>
      <c r="C135" s="32"/>
      <c r="D135" s="17" t="s">
        <v>279</v>
      </c>
      <c r="E135" s="24"/>
      <c r="F135" s="24"/>
      <c r="G135" s="62">
        <f>H135+I135</f>
        <v>3295600</v>
      </c>
      <c r="H135" s="53">
        <f>H136</f>
        <v>3295600</v>
      </c>
      <c r="I135" s="53"/>
      <c r="J135" s="53"/>
    </row>
    <row r="136" spans="1:10" s="68" customFormat="1" ht="19.5">
      <c r="A136" s="72" t="s">
        <v>218</v>
      </c>
      <c r="B136" s="72" t="s">
        <v>48</v>
      </c>
      <c r="C136" s="72" t="s">
        <v>8</v>
      </c>
      <c r="D136" s="31" t="s">
        <v>194</v>
      </c>
      <c r="E136" s="24"/>
      <c r="F136" s="24"/>
      <c r="G136" s="65">
        <f>H136+I136</f>
        <v>3295600</v>
      </c>
      <c r="H136" s="91">
        <f>H138</f>
        <v>3295600</v>
      </c>
      <c r="I136" s="91">
        <f>I138</f>
        <v>0</v>
      </c>
      <c r="J136" s="91">
        <f>J138</f>
        <v>0</v>
      </c>
    </row>
    <row r="137" spans="1:10" s="68" customFormat="1" ht="18.75">
      <c r="A137" s="32"/>
      <c r="B137" s="32"/>
      <c r="C137" s="32"/>
      <c r="D137" s="17" t="s">
        <v>2</v>
      </c>
      <c r="E137" s="24"/>
      <c r="F137" s="24"/>
      <c r="G137" s="62"/>
      <c r="H137" s="53"/>
      <c r="I137" s="53"/>
      <c r="J137" s="53"/>
    </row>
    <row r="138" spans="1:10" s="68" customFormat="1" ht="47.25">
      <c r="A138" s="32"/>
      <c r="B138" s="32"/>
      <c r="C138" s="32"/>
      <c r="D138" s="23" t="s">
        <v>219</v>
      </c>
      <c r="E138" s="24"/>
      <c r="F138" s="24"/>
      <c r="G138" s="65">
        <f>H138+I138</f>
        <v>3295600</v>
      </c>
      <c r="H138" s="91">
        <v>3295600</v>
      </c>
      <c r="I138" s="91"/>
      <c r="J138" s="91"/>
    </row>
    <row r="139" spans="1:10" s="82" customFormat="1" ht="47.25">
      <c r="A139" s="61"/>
      <c r="B139" s="61"/>
      <c r="C139" s="61"/>
      <c r="D139" s="33"/>
      <c r="E139" s="18" t="s">
        <v>530</v>
      </c>
      <c r="F139" s="18" t="s">
        <v>536</v>
      </c>
      <c r="G139" s="62">
        <f>H139+I139</f>
        <v>44572227</v>
      </c>
      <c r="H139" s="52">
        <f>H148+H141</f>
        <v>42572227</v>
      </c>
      <c r="I139" s="52">
        <f>I148+I141</f>
        <v>2000000</v>
      </c>
      <c r="J139" s="52">
        <f>J148+J141</f>
        <v>2000000</v>
      </c>
    </row>
    <row r="140" spans="1:10" s="60" customFormat="1" ht="18.75">
      <c r="A140" s="99"/>
      <c r="B140" s="99"/>
      <c r="C140" s="99"/>
      <c r="D140" s="35"/>
      <c r="E140" s="36" t="s">
        <v>2</v>
      </c>
      <c r="F140" s="36"/>
      <c r="G140" s="62">
        <f t="shared" si="6"/>
        <v>0</v>
      </c>
      <c r="H140" s="100"/>
      <c r="I140" s="100"/>
      <c r="J140" s="100"/>
    </row>
    <row r="141" spans="1:10" s="60" customFormat="1" ht="31.5">
      <c r="A141" s="61" t="s">
        <v>155</v>
      </c>
      <c r="B141" s="61"/>
      <c r="C141" s="61"/>
      <c r="D141" s="21" t="s">
        <v>156</v>
      </c>
      <c r="E141" s="20"/>
      <c r="F141" s="20"/>
      <c r="G141" s="62">
        <f t="shared" si="6"/>
        <v>5387123</v>
      </c>
      <c r="H141" s="52">
        <f>H142</f>
        <v>5387123</v>
      </c>
      <c r="I141" s="52">
        <f>I142</f>
        <v>0</v>
      </c>
      <c r="J141" s="52">
        <f>J142</f>
        <v>0</v>
      </c>
    </row>
    <row r="142" spans="1:10" s="60" customFormat="1" ht="31.5">
      <c r="A142" s="61" t="s">
        <v>157</v>
      </c>
      <c r="B142" s="61"/>
      <c r="C142" s="61"/>
      <c r="D142" s="21" t="s">
        <v>156</v>
      </c>
      <c r="E142" s="20"/>
      <c r="F142" s="20"/>
      <c r="G142" s="62">
        <f t="shared" si="6"/>
        <v>5387123</v>
      </c>
      <c r="H142" s="52">
        <f>H143+H146</f>
        <v>5387123</v>
      </c>
      <c r="I142" s="52">
        <f>I144+I145+I147</f>
        <v>0</v>
      </c>
      <c r="J142" s="52">
        <f>J144+J145+J147</f>
        <v>0</v>
      </c>
    </row>
    <row r="143" spans="1:10" s="68" customFormat="1" ht="18" customHeight="1">
      <c r="A143" s="32" t="s">
        <v>313</v>
      </c>
      <c r="B143" s="32" t="s">
        <v>300</v>
      </c>
      <c r="C143" s="32"/>
      <c r="D143" s="17" t="s">
        <v>301</v>
      </c>
      <c r="E143" s="24"/>
      <c r="F143" s="24"/>
      <c r="G143" s="62">
        <f>H143+I143</f>
        <v>2156100</v>
      </c>
      <c r="H143" s="53">
        <f>H144+H145</f>
        <v>2156100</v>
      </c>
      <c r="I143" s="53"/>
      <c r="J143" s="53"/>
    </row>
    <row r="144" spans="1:10" s="68" customFormat="1" ht="31.5">
      <c r="A144" s="72" t="s">
        <v>160</v>
      </c>
      <c r="B144" s="72" t="s">
        <v>159</v>
      </c>
      <c r="C144" s="72" t="s">
        <v>16</v>
      </c>
      <c r="D144" s="31" t="s">
        <v>37</v>
      </c>
      <c r="E144" s="24"/>
      <c r="F144" s="24"/>
      <c r="G144" s="65">
        <f t="shared" si="6"/>
        <v>1333700</v>
      </c>
      <c r="H144" s="91">
        <v>1333700</v>
      </c>
      <c r="I144" s="91"/>
      <c r="J144" s="91"/>
    </row>
    <row r="145" spans="1:10" s="68" customFormat="1" ht="31.5">
      <c r="A145" s="72" t="s">
        <v>162</v>
      </c>
      <c r="B145" s="72" t="s">
        <v>161</v>
      </c>
      <c r="C145" s="72" t="s">
        <v>16</v>
      </c>
      <c r="D145" s="31" t="s">
        <v>17</v>
      </c>
      <c r="E145" s="24"/>
      <c r="F145" s="24"/>
      <c r="G145" s="65">
        <f t="shared" si="6"/>
        <v>822400</v>
      </c>
      <c r="H145" s="91">
        <v>822400</v>
      </c>
      <c r="I145" s="91"/>
      <c r="J145" s="91"/>
    </row>
    <row r="146" spans="1:10" s="68" customFormat="1" ht="18.75">
      <c r="A146" s="32" t="s">
        <v>314</v>
      </c>
      <c r="B146" s="32" t="s">
        <v>306</v>
      </c>
      <c r="C146" s="32"/>
      <c r="D146" s="17" t="s">
        <v>315</v>
      </c>
      <c r="E146" s="24"/>
      <c r="F146" s="24"/>
      <c r="G146" s="62">
        <f t="shared" si="6"/>
        <v>3231023</v>
      </c>
      <c r="H146" s="53">
        <f>H147</f>
        <v>3231023</v>
      </c>
      <c r="I146" s="53"/>
      <c r="J146" s="53"/>
    </row>
    <row r="147" spans="1:10" s="68" customFormat="1" ht="31.5">
      <c r="A147" s="72" t="s">
        <v>163</v>
      </c>
      <c r="B147" s="72" t="s">
        <v>40</v>
      </c>
      <c r="C147" s="72" t="s">
        <v>16</v>
      </c>
      <c r="D147" s="31" t="s">
        <v>38</v>
      </c>
      <c r="E147" s="24"/>
      <c r="F147" s="24"/>
      <c r="G147" s="65">
        <f t="shared" si="6"/>
        <v>3231023</v>
      </c>
      <c r="H147" s="91">
        <v>3231023</v>
      </c>
      <c r="I147" s="91"/>
      <c r="J147" s="91"/>
    </row>
    <row r="148" spans="1:10" s="82" customFormat="1" ht="31.5">
      <c r="A148" s="61" t="s">
        <v>53</v>
      </c>
      <c r="B148" s="61"/>
      <c r="C148" s="61"/>
      <c r="D148" s="21" t="s">
        <v>554</v>
      </c>
      <c r="E148" s="18"/>
      <c r="F148" s="18"/>
      <c r="G148" s="62">
        <f t="shared" si="6"/>
        <v>39185104</v>
      </c>
      <c r="H148" s="52">
        <f>H149</f>
        <v>37185104</v>
      </c>
      <c r="I148" s="52">
        <f>I149</f>
        <v>2000000</v>
      </c>
      <c r="J148" s="52">
        <f>J149</f>
        <v>2000000</v>
      </c>
    </row>
    <row r="149" spans="1:10" s="82" customFormat="1" ht="31.5">
      <c r="A149" s="61" t="s">
        <v>54</v>
      </c>
      <c r="B149" s="61"/>
      <c r="C149" s="61"/>
      <c r="D149" s="21" t="s">
        <v>554</v>
      </c>
      <c r="E149" s="18"/>
      <c r="F149" s="18"/>
      <c r="G149" s="62">
        <f>H149+I149</f>
        <v>39185104</v>
      </c>
      <c r="H149" s="52">
        <f>H153+H155+H158+H160+H150+H163</f>
        <v>37185104</v>
      </c>
      <c r="I149" s="52">
        <f>I153+I155+I158+I160+I150+I163</f>
        <v>2000000</v>
      </c>
      <c r="J149" s="52">
        <f>J153+J155+J158+J160+J150+J163</f>
        <v>2000000</v>
      </c>
    </row>
    <row r="150" spans="1:10" s="68" customFormat="1" ht="18.75">
      <c r="A150" s="32" t="s">
        <v>299</v>
      </c>
      <c r="B150" s="32" t="s">
        <v>300</v>
      </c>
      <c r="C150" s="32"/>
      <c r="D150" s="17" t="s">
        <v>301</v>
      </c>
      <c r="E150" s="37"/>
      <c r="F150" s="37"/>
      <c r="G150" s="62">
        <f>H150+I150</f>
        <v>13805200</v>
      </c>
      <c r="H150" s="53">
        <f>H151+H152</f>
        <v>13805200</v>
      </c>
      <c r="I150" s="53">
        <f>I151+I152</f>
        <v>0</v>
      </c>
      <c r="J150" s="53">
        <f>J151+J152</f>
        <v>0</v>
      </c>
    </row>
    <row r="151" spans="1:10" s="68" customFormat="1" ht="31.5">
      <c r="A151" s="72" t="s">
        <v>64</v>
      </c>
      <c r="B151" s="72">
        <v>5011</v>
      </c>
      <c r="C151" s="72" t="s">
        <v>16</v>
      </c>
      <c r="D151" s="31" t="s">
        <v>37</v>
      </c>
      <c r="E151" s="37"/>
      <c r="F151" s="37"/>
      <c r="G151" s="65">
        <f>H151+I151</f>
        <v>11827600</v>
      </c>
      <c r="H151" s="91">
        <v>11827600</v>
      </c>
      <c r="I151" s="91"/>
      <c r="J151" s="91"/>
    </row>
    <row r="152" spans="1:10" s="68" customFormat="1" ht="31.5">
      <c r="A152" s="72" t="s">
        <v>65</v>
      </c>
      <c r="B152" s="72">
        <v>5012</v>
      </c>
      <c r="C152" s="72" t="s">
        <v>16</v>
      </c>
      <c r="D152" s="31" t="s">
        <v>17</v>
      </c>
      <c r="E152" s="37"/>
      <c r="F152" s="37"/>
      <c r="G152" s="65">
        <f>H152+I152</f>
        <v>1977600</v>
      </c>
      <c r="H152" s="91">
        <v>1977600</v>
      </c>
      <c r="I152" s="91"/>
      <c r="J152" s="91"/>
    </row>
    <row r="153" spans="1:10" s="68" customFormat="1" ht="31.5">
      <c r="A153" s="32" t="s">
        <v>302</v>
      </c>
      <c r="B153" s="32" t="s">
        <v>303</v>
      </c>
      <c r="C153" s="32"/>
      <c r="D153" s="17" t="s">
        <v>304</v>
      </c>
      <c r="E153" s="37"/>
      <c r="F153" s="37"/>
      <c r="G153" s="62">
        <f>G154</f>
        <v>6958900</v>
      </c>
      <c r="H153" s="62">
        <f>H154</f>
        <v>6958900</v>
      </c>
      <c r="I153" s="62">
        <f>I154</f>
        <v>0</v>
      </c>
      <c r="J153" s="62">
        <f>J154</f>
        <v>0</v>
      </c>
    </row>
    <row r="154" spans="1:10" s="68" customFormat="1" ht="31.5">
      <c r="A154" s="72" t="s">
        <v>66</v>
      </c>
      <c r="B154" s="72" t="s">
        <v>43</v>
      </c>
      <c r="C154" s="72" t="s">
        <v>16</v>
      </c>
      <c r="D154" s="31" t="s">
        <v>121</v>
      </c>
      <c r="E154" s="37"/>
      <c r="F154" s="37"/>
      <c r="G154" s="65">
        <f t="shared" si="6"/>
        <v>6958900</v>
      </c>
      <c r="H154" s="91">
        <v>6958900</v>
      </c>
      <c r="I154" s="91"/>
      <c r="J154" s="91"/>
    </row>
    <row r="155" spans="1:10" s="68" customFormat="1" ht="18.75">
      <c r="A155" s="32" t="s">
        <v>305</v>
      </c>
      <c r="B155" s="32" t="s">
        <v>306</v>
      </c>
      <c r="C155" s="32"/>
      <c r="D155" s="17" t="s">
        <v>307</v>
      </c>
      <c r="E155" s="37"/>
      <c r="F155" s="37"/>
      <c r="G155" s="62">
        <f>H155+I155</f>
        <v>10407698</v>
      </c>
      <c r="H155" s="53">
        <f>H156+H157</f>
        <v>8706400</v>
      </c>
      <c r="I155" s="53">
        <f>I156+I157</f>
        <v>1701298</v>
      </c>
      <c r="J155" s="53">
        <f>J156+J157</f>
        <v>1701298</v>
      </c>
    </row>
    <row r="156" spans="1:10" s="68" customFormat="1" ht="31.5">
      <c r="A156" s="72" t="s">
        <v>90</v>
      </c>
      <c r="B156" s="72" t="s">
        <v>40</v>
      </c>
      <c r="C156" s="72" t="s">
        <v>16</v>
      </c>
      <c r="D156" s="31" t="s">
        <v>38</v>
      </c>
      <c r="E156" s="37"/>
      <c r="F156" s="37"/>
      <c r="G156" s="65">
        <f t="shared" si="6"/>
        <v>1359400</v>
      </c>
      <c r="H156" s="91">
        <v>1359400</v>
      </c>
      <c r="I156" s="91">
        <v>0</v>
      </c>
      <c r="J156" s="91">
        <v>0</v>
      </c>
    </row>
    <row r="157" spans="1:10" s="68" customFormat="1" ht="31.5">
      <c r="A157" s="72" t="s">
        <v>67</v>
      </c>
      <c r="B157" s="72" t="s">
        <v>41</v>
      </c>
      <c r="C157" s="72" t="s">
        <v>16</v>
      </c>
      <c r="D157" s="31" t="s">
        <v>27</v>
      </c>
      <c r="E157" s="37"/>
      <c r="F157" s="37"/>
      <c r="G157" s="65">
        <f t="shared" si="6"/>
        <v>9048298</v>
      </c>
      <c r="H157" s="91">
        <v>7347000</v>
      </c>
      <c r="I157" s="91">
        <v>1701298</v>
      </c>
      <c r="J157" s="91">
        <v>1701298</v>
      </c>
    </row>
    <row r="158" spans="1:10" s="85" customFormat="1" ht="18.75">
      <c r="A158" s="32" t="s">
        <v>308</v>
      </c>
      <c r="B158" s="32" t="s">
        <v>309</v>
      </c>
      <c r="C158" s="32"/>
      <c r="D158" s="17" t="s">
        <v>310</v>
      </c>
      <c r="E158" s="37"/>
      <c r="F158" s="37"/>
      <c r="G158" s="62">
        <f t="shared" si="6"/>
        <v>359300</v>
      </c>
      <c r="H158" s="53">
        <f>H159</f>
        <v>359300</v>
      </c>
      <c r="I158" s="53"/>
      <c r="J158" s="53"/>
    </row>
    <row r="159" spans="1:10" s="68" customFormat="1" ht="63">
      <c r="A159" s="92" t="s">
        <v>68</v>
      </c>
      <c r="B159" s="92" t="s">
        <v>42</v>
      </c>
      <c r="C159" s="92" t="s">
        <v>16</v>
      </c>
      <c r="D159" s="93" t="s">
        <v>477</v>
      </c>
      <c r="E159" s="101"/>
      <c r="F159" s="101"/>
      <c r="G159" s="95">
        <f t="shared" si="6"/>
        <v>359300</v>
      </c>
      <c r="H159" s="96">
        <v>359300</v>
      </c>
      <c r="I159" s="96"/>
      <c r="J159" s="96"/>
    </row>
    <row r="160" spans="1:10" s="68" customFormat="1" ht="18.75">
      <c r="A160" s="32" t="s">
        <v>311</v>
      </c>
      <c r="B160" s="32" t="s">
        <v>288</v>
      </c>
      <c r="C160" s="32"/>
      <c r="D160" s="17" t="s">
        <v>289</v>
      </c>
      <c r="E160" s="37"/>
      <c r="F160" s="37"/>
      <c r="G160" s="62">
        <f>G161+G162</f>
        <v>7355304</v>
      </c>
      <c r="H160" s="62">
        <f>H161+H162</f>
        <v>7355304</v>
      </c>
      <c r="I160" s="62">
        <f>I161+I162</f>
        <v>0</v>
      </c>
      <c r="J160" s="62">
        <f>J161+J162</f>
        <v>0</v>
      </c>
    </row>
    <row r="161" spans="1:10" s="68" customFormat="1" ht="47.25">
      <c r="A161" s="72" t="s">
        <v>69</v>
      </c>
      <c r="B161" s="72" t="s">
        <v>44</v>
      </c>
      <c r="C161" s="72" t="s">
        <v>16</v>
      </c>
      <c r="D161" s="31" t="s">
        <v>111</v>
      </c>
      <c r="E161" s="37"/>
      <c r="F161" s="37"/>
      <c r="G161" s="65">
        <f t="shared" si="6"/>
        <v>1630904</v>
      </c>
      <c r="H161" s="91">
        <v>1630904</v>
      </c>
      <c r="I161" s="91"/>
      <c r="J161" s="91"/>
    </row>
    <row r="162" spans="1:10" s="68" customFormat="1" ht="48" customHeight="1">
      <c r="A162" s="72" t="s">
        <v>70</v>
      </c>
      <c r="B162" s="72" t="s">
        <v>45</v>
      </c>
      <c r="C162" s="72" t="s">
        <v>16</v>
      </c>
      <c r="D162" s="31" t="s">
        <v>46</v>
      </c>
      <c r="E162" s="37"/>
      <c r="F162" s="37"/>
      <c r="G162" s="65">
        <f t="shared" si="6"/>
        <v>5724400</v>
      </c>
      <c r="H162" s="91">
        <v>5724400</v>
      </c>
      <c r="I162" s="91"/>
      <c r="J162" s="91"/>
    </row>
    <row r="163" spans="1:10" s="60" customFormat="1" ht="31.5">
      <c r="A163" s="32" t="s">
        <v>551</v>
      </c>
      <c r="B163" s="32" t="s">
        <v>329</v>
      </c>
      <c r="C163" s="32"/>
      <c r="D163" s="17" t="s">
        <v>475</v>
      </c>
      <c r="E163" s="26"/>
      <c r="F163" s="40"/>
      <c r="G163" s="62">
        <f>H163+I163</f>
        <v>298702</v>
      </c>
      <c r="H163" s="52">
        <f>H164</f>
        <v>0</v>
      </c>
      <c r="I163" s="52">
        <f>I164</f>
        <v>298702</v>
      </c>
      <c r="J163" s="52">
        <f>J164</f>
        <v>298702</v>
      </c>
    </row>
    <row r="164" spans="1:10" s="68" customFormat="1" ht="35.25" customHeight="1">
      <c r="A164" s="72" t="s">
        <v>552</v>
      </c>
      <c r="B164" s="72" t="s">
        <v>181</v>
      </c>
      <c r="C164" s="72" t="s">
        <v>19</v>
      </c>
      <c r="D164" s="31" t="s">
        <v>182</v>
      </c>
      <c r="E164" s="27"/>
      <c r="F164" s="27"/>
      <c r="G164" s="65">
        <f t="shared" si="6"/>
        <v>298702</v>
      </c>
      <c r="H164" s="91">
        <v>0</v>
      </c>
      <c r="I164" s="91">
        <v>298702</v>
      </c>
      <c r="J164" s="91">
        <v>298702</v>
      </c>
    </row>
    <row r="165" spans="1:10" s="68" customFormat="1" ht="47.25">
      <c r="A165" s="32"/>
      <c r="B165" s="32"/>
      <c r="C165" s="32"/>
      <c r="D165" s="17"/>
      <c r="E165" s="18" t="s">
        <v>364</v>
      </c>
      <c r="F165" s="18" t="s">
        <v>500</v>
      </c>
      <c r="G165" s="62">
        <f t="shared" si="6"/>
        <v>1664400</v>
      </c>
      <c r="H165" s="52">
        <f>H167</f>
        <v>1664400</v>
      </c>
      <c r="I165" s="52">
        <f>I167</f>
        <v>0</v>
      </c>
      <c r="J165" s="52">
        <f>J167</f>
        <v>0</v>
      </c>
    </row>
    <row r="166" spans="1:10" s="60" customFormat="1" ht="18.75">
      <c r="A166" s="32"/>
      <c r="B166" s="32"/>
      <c r="C166" s="32"/>
      <c r="D166" s="17"/>
      <c r="E166" s="20" t="s">
        <v>2</v>
      </c>
      <c r="F166" s="20"/>
      <c r="G166" s="62">
        <f t="shared" si="6"/>
        <v>0</v>
      </c>
      <c r="H166" s="53"/>
      <c r="I166" s="53"/>
      <c r="J166" s="53"/>
    </row>
    <row r="167" spans="1:10" s="82" customFormat="1" ht="50.25" customHeight="1">
      <c r="A167" s="61" t="s">
        <v>73</v>
      </c>
      <c r="B167" s="61"/>
      <c r="C167" s="61"/>
      <c r="D167" s="21" t="s">
        <v>18</v>
      </c>
      <c r="E167" s="26"/>
      <c r="F167" s="26"/>
      <c r="G167" s="62">
        <f t="shared" si="6"/>
        <v>1664400</v>
      </c>
      <c r="H167" s="52">
        <f t="shared" ref="H167:J168" si="7">H168</f>
        <v>1664400</v>
      </c>
      <c r="I167" s="52">
        <f t="shared" si="7"/>
        <v>0</v>
      </c>
      <c r="J167" s="52">
        <f t="shared" si="7"/>
        <v>0</v>
      </c>
    </row>
    <row r="168" spans="1:10" s="82" customFormat="1" ht="55.5" customHeight="1">
      <c r="A168" s="61" t="s">
        <v>74</v>
      </c>
      <c r="B168" s="61"/>
      <c r="C168" s="61"/>
      <c r="D168" s="21" t="s">
        <v>18</v>
      </c>
      <c r="E168" s="26"/>
      <c r="F168" s="26"/>
      <c r="G168" s="62">
        <f t="shared" si="6"/>
        <v>1664400</v>
      </c>
      <c r="H168" s="52">
        <f t="shared" si="7"/>
        <v>1664400</v>
      </c>
      <c r="I168" s="52">
        <f t="shared" si="7"/>
        <v>0</v>
      </c>
      <c r="J168" s="52">
        <f t="shared" si="7"/>
        <v>0</v>
      </c>
    </row>
    <row r="169" spans="1:10" s="60" customFormat="1" ht="31.5">
      <c r="A169" s="83" t="s">
        <v>75</v>
      </c>
      <c r="B169" s="83" t="s">
        <v>76</v>
      </c>
      <c r="C169" s="83" t="s">
        <v>19</v>
      </c>
      <c r="D169" s="25" t="s">
        <v>77</v>
      </c>
      <c r="E169" s="26"/>
      <c r="F169" s="26"/>
      <c r="G169" s="62">
        <f t="shared" si="6"/>
        <v>1664400</v>
      </c>
      <c r="H169" s="53">
        <v>1664400</v>
      </c>
      <c r="I169" s="53"/>
      <c r="J169" s="53"/>
    </row>
    <row r="170" spans="1:10" s="68" customFormat="1" ht="47.25">
      <c r="A170" s="32"/>
      <c r="B170" s="32"/>
      <c r="C170" s="32"/>
      <c r="D170" s="17"/>
      <c r="E170" s="18" t="s">
        <v>217</v>
      </c>
      <c r="F170" s="18" t="s">
        <v>358</v>
      </c>
      <c r="G170" s="62">
        <f t="shared" si="6"/>
        <v>25279000</v>
      </c>
      <c r="H170" s="52">
        <f>H172</f>
        <v>24479000</v>
      </c>
      <c r="I170" s="52">
        <f>I172</f>
        <v>800000</v>
      </c>
      <c r="J170" s="52">
        <f>J172</f>
        <v>800000</v>
      </c>
    </row>
    <row r="171" spans="1:10" s="60" customFormat="1" ht="18.75">
      <c r="A171" s="32"/>
      <c r="B171" s="32"/>
      <c r="C171" s="32"/>
      <c r="D171" s="17"/>
      <c r="E171" s="20" t="s">
        <v>2</v>
      </c>
      <c r="F171" s="20"/>
      <c r="G171" s="62">
        <f t="shared" si="6"/>
        <v>0</v>
      </c>
      <c r="H171" s="53"/>
      <c r="I171" s="53"/>
      <c r="J171" s="53"/>
    </row>
    <row r="172" spans="1:10" s="82" customFormat="1" ht="63">
      <c r="A172" s="61" t="s">
        <v>106</v>
      </c>
      <c r="B172" s="61"/>
      <c r="C172" s="61"/>
      <c r="D172" s="38" t="s">
        <v>452</v>
      </c>
      <c r="E172" s="26"/>
      <c r="F172" s="26"/>
      <c r="G172" s="62">
        <f t="shared" si="6"/>
        <v>25279000</v>
      </c>
      <c r="H172" s="52">
        <f t="shared" ref="H172:J173" si="8">H173</f>
        <v>24479000</v>
      </c>
      <c r="I172" s="52">
        <f t="shared" si="8"/>
        <v>800000</v>
      </c>
      <c r="J172" s="52">
        <f t="shared" si="8"/>
        <v>800000</v>
      </c>
    </row>
    <row r="173" spans="1:10" s="82" customFormat="1" ht="63">
      <c r="A173" s="61" t="s">
        <v>80</v>
      </c>
      <c r="B173" s="61"/>
      <c r="C173" s="61"/>
      <c r="D173" s="38" t="s">
        <v>452</v>
      </c>
      <c r="E173" s="26"/>
      <c r="F173" s="26"/>
      <c r="G173" s="62">
        <f t="shared" si="6"/>
        <v>25279000</v>
      </c>
      <c r="H173" s="52">
        <f t="shared" si="8"/>
        <v>24479000</v>
      </c>
      <c r="I173" s="52">
        <f t="shared" si="8"/>
        <v>800000</v>
      </c>
      <c r="J173" s="52">
        <f t="shared" si="8"/>
        <v>800000</v>
      </c>
    </row>
    <row r="174" spans="1:10" s="68" customFormat="1" ht="28.5" customHeight="1">
      <c r="A174" s="32" t="s">
        <v>81</v>
      </c>
      <c r="B174" s="32" t="s">
        <v>82</v>
      </c>
      <c r="C174" s="32" t="s">
        <v>21</v>
      </c>
      <c r="D174" s="17" t="s">
        <v>83</v>
      </c>
      <c r="E174" s="27"/>
      <c r="F174" s="27"/>
      <c r="G174" s="62">
        <f t="shared" si="6"/>
        <v>25279000</v>
      </c>
      <c r="H174" s="53">
        <v>24479000</v>
      </c>
      <c r="I174" s="53">
        <v>800000</v>
      </c>
      <c r="J174" s="53">
        <v>800000</v>
      </c>
    </row>
    <row r="175" spans="1:10" s="68" customFormat="1" ht="78.75">
      <c r="A175" s="32"/>
      <c r="B175" s="32"/>
      <c r="C175" s="32"/>
      <c r="D175" s="17"/>
      <c r="E175" s="18" t="s">
        <v>195</v>
      </c>
      <c r="F175" s="18" t="s">
        <v>359</v>
      </c>
      <c r="G175" s="62">
        <f>H175+I175</f>
        <v>2902033</v>
      </c>
      <c r="H175" s="52">
        <f>H177</f>
        <v>2796283</v>
      </c>
      <c r="I175" s="52">
        <f>I177</f>
        <v>105750</v>
      </c>
      <c r="J175" s="52">
        <f>J177</f>
        <v>105750</v>
      </c>
    </row>
    <row r="176" spans="1:10" s="60" customFormat="1" ht="18.75">
      <c r="A176" s="32"/>
      <c r="B176" s="32"/>
      <c r="C176" s="32"/>
      <c r="D176" s="17"/>
      <c r="E176" s="20" t="s">
        <v>2</v>
      </c>
      <c r="F176" s="20"/>
      <c r="G176" s="62">
        <f t="shared" si="6"/>
        <v>0</v>
      </c>
      <c r="H176" s="53"/>
      <c r="I176" s="53"/>
      <c r="J176" s="53"/>
    </row>
    <row r="177" spans="1:10" s="60" customFormat="1" ht="31.5">
      <c r="A177" s="61" t="s">
        <v>92</v>
      </c>
      <c r="B177" s="61"/>
      <c r="C177" s="61"/>
      <c r="D177" s="38" t="s">
        <v>26</v>
      </c>
      <c r="E177" s="27"/>
      <c r="F177" s="27"/>
      <c r="G177" s="62">
        <f>H177+I177</f>
        <v>2902033</v>
      </c>
      <c r="H177" s="52">
        <f t="shared" ref="H177:J178" si="9">H178</f>
        <v>2796283</v>
      </c>
      <c r="I177" s="52">
        <f t="shared" si="9"/>
        <v>105750</v>
      </c>
      <c r="J177" s="52">
        <f t="shared" si="9"/>
        <v>105750</v>
      </c>
    </row>
    <row r="178" spans="1:10" s="60" customFormat="1" ht="31.5">
      <c r="A178" s="61" t="s">
        <v>93</v>
      </c>
      <c r="B178" s="61"/>
      <c r="C178" s="61"/>
      <c r="D178" s="38" t="s">
        <v>26</v>
      </c>
      <c r="E178" s="27"/>
      <c r="F178" s="27"/>
      <c r="G178" s="62">
        <f>H178+I178</f>
        <v>2902033</v>
      </c>
      <c r="H178" s="52">
        <f t="shared" si="9"/>
        <v>2796283</v>
      </c>
      <c r="I178" s="52">
        <f t="shared" si="9"/>
        <v>105750</v>
      </c>
      <c r="J178" s="52">
        <f t="shared" si="9"/>
        <v>105750</v>
      </c>
    </row>
    <row r="179" spans="1:10" s="102" customFormat="1" ht="31.5">
      <c r="A179" s="32" t="s">
        <v>94</v>
      </c>
      <c r="B179" s="32" t="s">
        <v>84</v>
      </c>
      <c r="C179" s="32" t="s">
        <v>22</v>
      </c>
      <c r="D179" s="17" t="s">
        <v>116</v>
      </c>
      <c r="E179" s="27"/>
      <c r="F179" s="27"/>
      <c r="G179" s="62">
        <f>H179+I179</f>
        <v>2902033</v>
      </c>
      <c r="H179" s="71">
        <v>2796283</v>
      </c>
      <c r="I179" s="71">
        <v>105750</v>
      </c>
      <c r="J179" s="71">
        <v>105750</v>
      </c>
    </row>
    <row r="180" spans="1:10" s="68" customFormat="1" ht="47.25">
      <c r="A180" s="86"/>
      <c r="B180" s="86"/>
      <c r="C180" s="86"/>
      <c r="D180" s="87"/>
      <c r="E180" s="88" t="s">
        <v>560</v>
      </c>
      <c r="F180" s="88" t="s">
        <v>369</v>
      </c>
      <c r="G180" s="89">
        <f>G182+G203+G245+G241</f>
        <v>5879827476.8600006</v>
      </c>
      <c r="H180" s="89">
        <f>H182+H203+H245+H241</f>
        <v>1063411902</v>
      </c>
      <c r="I180" s="89">
        <f>I182+I203+I245+I241</f>
        <v>4816415574.8600006</v>
      </c>
      <c r="J180" s="89">
        <f>J182+J203+J245+J241</f>
        <v>3676988853.8899999</v>
      </c>
    </row>
    <row r="181" spans="1:10" s="60" customFormat="1" ht="18.75">
      <c r="A181" s="32"/>
      <c r="B181" s="32"/>
      <c r="C181" s="32"/>
      <c r="D181" s="17"/>
      <c r="E181" s="20" t="s">
        <v>2</v>
      </c>
      <c r="F181" s="20"/>
      <c r="G181" s="62">
        <f t="shared" si="6"/>
        <v>0</v>
      </c>
      <c r="H181" s="53"/>
      <c r="I181" s="53"/>
      <c r="J181" s="53"/>
    </row>
    <row r="182" spans="1:10" s="82" customFormat="1" ht="47.25">
      <c r="A182" s="61" t="s">
        <v>78</v>
      </c>
      <c r="B182" s="61"/>
      <c r="C182" s="61"/>
      <c r="D182" s="21" t="s">
        <v>20</v>
      </c>
      <c r="E182" s="26"/>
      <c r="F182" s="26"/>
      <c r="G182" s="62">
        <f t="shared" si="6"/>
        <v>3079753718.3499999</v>
      </c>
      <c r="H182" s="52">
        <f>H183</f>
        <v>1059514552</v>
      </c>
      <c r="I182" s="52">
        <f>I183</f>
        <v>2020239166.3499999</v>
      </c>
      <c r="J182" s="52">
        <f>J183</f>
        <v>910790629</v>
      </c>
    </row>
    <row r="183" spans="1:10" s="82" customFormat="1" ht="47.25">
      <c r="A183" s="61" t="s">
        <v>79</v>
      </c>
      <c r="B183" s="61"/>
      <c r="C183" s="61"/>
      <c r="D183" s="21" t="s">
        <v>20</v>
      </c>
      <c r="E183" s="26"/>
      <c r="F183" s="26"/>
      <c r="G183" s="62">
        <f>H183+I183</f>
        <v>3079753718.3499999</v>
      </c>
      <c r="H183" s="52">
        <f>H184+H186+H191+H195+H197+H187+H199+H190+H200</f>
        <v>1059514552</v>
      </c>
      <c r="I183" s="52">
        <f>I184+I186+I191+I195+I197+I187+I199+I190+I200</f>
        <v>2020239166.3499999</v>
      </c>
      <c r="J183" s="52">
        <f>J184+J186+J191+J195+J197+J187+J199+J190+J200</f>
        <v>910790629</v>
      </c>
    </row>
    <row r="184" spans="1:10" s="82" customFormat="1" ht="18.75">
      <c r="A184" s="32" t="s">
        <v>316</v>
      </c>
      <c r="B184" s="32" t="s">
        <v>317</v>
      </c>
      <c r="C184" s="32"/>
      <c r="D184" s="25" t="s">
        <v>318</v>
      </c>
      <c r="E184" s="26"/>
      <c r="F184" s="26"/>
      <c r="G184" s="62">
        <f>H184</f>
        <v>380076</v>
      </c>
      <c r="H184" s="53">
        <f>H185</f>
        <v>380076</v>
      </c>
      <c r="I184" s="52"/>
      <c r="J184" s="52"/>
    </row>
    <row r="185" spans="1:10" s="68" customFormat="1" ht="63">
      <c r="A185" s="72" t="s">
        <v>97</v>
      </c>
      <c r="B185" s="72" t="s">
        <v>98</v>
      </c>
      <c r="C185" s="72" t="s">
        <v>99</v>
      </c>
      <c r="D185" s="31" t="s">
        <v>115</v>
      </c>
      <c r="E185" s="27"/>
      <c r="F185" s="27"/>
      <c r="G185" s="65">
        <f>H185</f>
        <v>380076</v>
      </c>
      <c r="H185" s="91">
        <v>380076</v>
      </c>
      <c r="I185" s="91"/>
      <c r="J185" s="91"/>
    </row>
    <row r="186" spans="1:10" s="68" customFormat="1" ht="31.5">
      <c r="A186" s="32" t="s">
        <v>381</v>
      </c>
      <c r="B186" s="32" t="s">
        <v>382</v>
      </c>
      <c r="C186" s="32" t="s">
        <v>19</v>
      </c>
      <c r="D186" s="17" t="s">
        <v>383</v>
      </c>
      <c r="E186" s="27"/>
      <c r="F186" s="27"/>
      <c r="G186" s="65">
        <f>H186+I186</f>
        <v>84184315</v>
      </c>
      <c r="H186" s="53">
        <v>0</v>
      </c>
      <c r="I186" s="53">
        <v>84184315</v>
      </c>
      <c r="J186" s="53">
        <v>84184315</v>
      </c>
    </row>
    <row r="187" spans="1:10" s="68" customFormat="1" ht="18.75">
      <c r="A187" s="32">
        <v>1217360</v>
      </c>
      <c r="B187" s="32">
        <v>7360</v>
      </c>
      <c r="C187" s="32"/>
      <c r="D187" s="17" t="s">
        <v>342</v>
      </c>
      <c r="E187" s="27"/>
      <c r="F187" s="27"/>
      <c r="G187" s="62">
        <f>G188+G189</f>
        <v>12685675</v>
      </c>
      <c r="H187" s="71">
        <f>H188</f>
        <v>0</v>
      </c>
      <c r="I187" s="71">
        <f>I188+I189</f>
        <v>12685675</v>
      </c>
      <c r="J187" s="71">
        <f>J188+J189</f>
        <v>12685675</v>
      </c>
    </row>
    <row r="188" spans="1:10" s="68" customFormat="1" ht="72" customHeight="1">
      <c r="A188" s="72">
        <v>1217363</v>
      </c>
      <c r="B188" s="72">
        <v>7363</v>
      </c>
      <c r="C188" s="72" t="s">
        <v>4</v>
      </c>
      <c r="D188" s="31" t="s">
        <v>454</v>
      </c>
      <c r="E188" s="27"/>
      <c r="F188" s="27"/>
      <c r="G188" s="65">
        <f t="shared" ref="G188:G194" si="10">H188+I188</f>
        <v>30675</v>
      </c>
      <c r="H188" s="91"/>
      <c r="I188" s="91">
        <v>30675</v>
      </c>
      <c r="J188" s="91">
        <v>30675</v>
      </c>
    </row>
    <row r="189" spans="1:10" s="68" customFormat="1" ht="31.5">
      <c r="A189" s="72">
        <v>1217368</v>
      </c>
      <c r="B189" s="72">
        <v>7368</v>
      </c>
      <c r="C189" s="72"/>
      <c r="D189" s="31" t="s">
        <v>380</v>
      </c>
      <c r="E189" s="27"/>
      <c r="F189" s="27"/>
      <c r="G189" s="65">
        <f t="shared" si="10"/>
        <v>12655000</v>
      </c>
      <c r="H189" s="91"/>
      <c r="I189" s="91">
        <v>12655000</v>
      </c>
      <c r="J189" s="91">
        <v>12655000</v>
      </c>
    </row>
    <row r="190" spans="1:10" s="68" customFormat="1" ht="47.25" customHeight="1">
      <c r="A190" s="32" t="s">
        <v>488</v>
      </c>
      <c r="B190" s="32" t="s">
        <v>489</v>
      </c>
      <c r="C190" s="32" t="s">
        <v>4</v>
      </c>
      <c r="D190" s="17" t="s">
        <v>490</v>
      </c>
      <c r="E190" s="27"/>
      <c r="F190" s="27"/>
      <c r="G190" s="62">
        <f t="shared" si="10"/>
        <v>1057322300</v>
      </c>
      <c r="H190" s="71">
        <v>522322300</v>
      </c>
      <c r="I190" s="71">
        <v>535000000</v>
      </c>
      <c r="J190" s="71">
        <v>535000000</v>
      </c>
    </row>
    <row r="191" spans="1:10" s="82" customFormat="1" ht="31.5">
      <c r="A191" s="32" t="s">
        <v>319</v>
      </c>
      <c r="B191" s="32" t="s">
        <v>320</v>
      </c>
      <c r="C191" s="32"/>
      <c r="D191" s="34" t="s">
        <v>321</v>
      </c>
      <c r="E191" s="42"/>
      <c r="F191" s="42"/>
      <c r="G191" s="62">
        <f t="shared" si="10"/>
        <v>1865666047.3499999</v>
      </c>
      <c r="H191" s="53">
        <f>H192+H193+H194</f>
        <v>534812176</v>
      </c>
      <c r="I191" s="53">
        <f>I192+I193+I194</f>
        <v>1330853871.3499999</v>
      </c>
      <c r="J191" s="53">
        <f>J192+J193+J194</f>
        <v>223390639</v>
      </c>
    </row>
    <row r="192" spans="1:10" s="103" customFormat="1" ht="47.25">
      <c r="A192" s="72" t="s">
        <v>151</v>
      </c>
      <c r="B192" s="72" t="s">
        <v>152</v>
      </c>
      <c r="C192" s="72" t="s">
        <v>23</v>
      </c>
      <c r="D192" s="31" t="s">
        <v>153</v>
      </c>
      <c r="E192" s="27"/>
      <c r="F192" s="27"/>
      <c r="G192" s="65">
        <f t="shared" si="10"/>
        <v>740452915</v>
      </c>
      <c r="H192" s="91">
        <v>527812176</v>
      </c>
      <c r="I192" s="91">
        <v>212640739</v>
      </c>
      <c r="J192" s="91">
        <v>212640739</v>
      </c>
    </row>
    <row r="193" spans="1:10" s="68" customFormat="1" ht="47.25">
      <c r="A193" s="72" t="s">
        <v>95</v>
      </c>
      <c r="B193" s="72" t="s">
        <v>96</v>
      </c>
      <c r="C193" s="72" t="s">
        <v>23</v>
      </c>
      <c r="D193" s="31" t="s">
        <v>190</v>
      </c>
      <c r="E193" s="27"/>
      <c r="F193" s="27"/>
      <c r="G193" s="65">
        <f t="shared" si="10"/>
        <v>1107463232.3499999</v>
      </c>
      <c r="H193" s="91"/>
      <c r="I193" s="91">
        <v>1107463232.3499999</v>
      </c>
      <c r="J193" s="91"/>
    </row>
    <row r="194" spans="1:10" s="68" customFormat="1" ht="47.25">
      <c r="A194" s="72" t="s">
        <v>370</v>
      </c>
      <c r="B194" s="72" t="s">
        <v>371</v>
      </c>
      <c r="C194" s="72" t="s">
        <v>23</v>
      </c>
      <c r="D194" s="31" t="s">
        <v>377</v>
      </c>
      <c r="E194" s="27"/>
      <c r="F194" s="27"/>
      <c r="G194" s="65">
        <f t="shared" si="10"/>
        <v>17749900</v>
      </c>
      <c r="H194" s="91">
        <v>7000000</v>
      </c>
      <c r="I194" s="91">
        <v>10749900</v>
      </c>
      <c r="J194" s="91">
        <v>10749900</v>
      </c>
    </row>
    <row r="195" spans="1:10" s="68" customFormat="1" ht="47.25">
      <c r="A195" s="32" t="s">
        <v>322</v>
      </c>
      <c r="B195" s="32" t="s">
        <v>323</v>
      </c>
      <c r="C195" s="32"/>
      <c r="D195" s="17" t="s">
        <v>324</v>
      </c>
      <c r="E195" s="27"/>
      <c r="F195" s="27"/>
      <c r="G195" s="65">
        <f>G196</f>
        <v>3091711</v>
      </c>
      <c r="H195" s="71">
        <f>H196</f>
        <v>2000000</v>
      </c>
      <c r="I195" s="71">
        <f>I196</f>
        <v>1091711</v>
      </c>
      <c r="J195" s="62">
        <f>J196</f>
        <v>0</v>
      </c>
    </row>
    <row r="196" spans="1:10" s="68" customFormat="1" ht="47.25">
      <c r="A196" s="72" t="s">
        <v>100</v>
      </c>
      <c r="B196" s="72" t="s">
        <v>101</v>
      </c>
      <c r="C196" s="72" t="s">
        <v>25</v>
      </c>
      <c r="D196" s="31" t="s">
        <v>355</v>
      </c>
      <c r="E196" s="27"/>
      <c r="F196" s="27"/>
      <c r="G196" s="65">
        <f>H196+I196</f>
        <v>3091711</v>
      </c>
      <c r="H196" s="91">
        <v>2000000</v>
      </c>
      <c r="I196" s="91">
        <v>1091711</v>
      </c>
      <c r="J196" s="91"/>
    </row>
    <row r="197" spans="1:10" s="60" customFormat="1" ht="31.5">
      <c r="A197" s="32" t="s">
        <v>325</v>
      </c>
      <c r="B197" s="32" t="s">
        <v>326</v>
      </c>
      <c r="C197" s="32"/>
      <c r="D197" s="17" t="s">
        <v>327</v>
      </c>
      <c r="E197" s="26"/>
      <c r="F197" s="26"/>
      <c r="G197" s="62">
        <f>H197+I197</f>
        <v>893594</v>
      </c>
      <c r="H197" s="53"/>
      <c r="I197" s="53">
        <f>I198</f>
        <v>893594</v>
      </c>
      <c r="J197" s="53"/>
    </row>
    <row r="198" spans="1:10" s="85" customFormat="1" ht="31.5">
      <c r="A198" s="72" t="s">
        <v>102</v>
      </c>
      <c r="B198" s="72" t="s">
        <v>103</v>
      </c>
      <c r="C198" s="72" t="s">
        <v>25</v>
      </c>
      <c r="D198" s="31" t="s">
        <v>188</v>
      </c>
      <c r="E198" s="27"/>
      <c r="F198" s="27"/>
      <c r="G198" s="65">
        <f>H198+I198</f>
        <v>893594</v>
      </c>
      <c r="H198" s="91">
        <v>0</v>
      </c>
      <c r="I198" s="91">
        <v>893594</v>
      </c>
      <c r="J198" s="91">
        <v>0</v>
      </c>
    </row>
    <row r="199" spans="1:10" s="68" customFormat="1" ht="78.75">
      <c r="A199" s="86" t="s">
        <v>455</v>
      </c>
      <c r="B199" s="86" t="s">
        <v>456</v>
      </c>
      <c r="C199" s="86" t="s">
        <v>8</v>
      </c>
      <c r="D199" s="87" t="s">
        <v>457</v>
      </c>
      <c r="E199" s="104"/>
      <c r="F199" s="104"/>
      <c r="G199" s="81">
        <f>H199+I199</f>
        <v>50000000</v>
      </c>
      <c r="H199" s="98"/>
      <c r="I199" s="105">
        <v>50000000</v>
      </c>
      <c r="J199" s="105">
        <v>50000000</v>
      </c>
    </row>
    <row r="200" spans="1:10" s="68" customFormat="1" ht="18.75">
      <c r="A200" s="32">
        <v>1219770</v>
      </c>
      <c r="B200" s="32" t="s">
        <v>48</v>
      </c>
      <c r="C200" s="32" t="s">
        <v>8</v>
      </c>
      <c r="D200" s="17" t="s">
        <v>194</v>
      </c>
      <c r="E200" s="27"/>
      <c r="F200" s="27"/>
      <c r="G200" s="62">
        <f>G202</f>
        <v>5530000</v>
      </c>
      <c r="H200" s="62">
        <f>H202</f>
        <v>0</v>
      </c>
      <c r="I200" s="71">
        <f>I202</f>
        <v>5530000</v>
      </c>
      <c r="J200" s="71">
        <f>J202</f>
        <v>5530000</v>
      </c>
    </row>
    <row r="201" spans="1:10" s="68" customFormat="1" ht="18.75">
      <c r="A201" s="32"/>
      <c r="B201" s="32"/>
      <c r="C201" s="32"/>
      <c r="D201" s="17" t="s">
        <v>2</v>
      </c>
      <c r="E201" s="27"/>
      <c r="F201" s="27"/>
      <c r="G201" s="62">
        <f>H201+I201</f>
        <v>0</v>
      </c>
      <c r="H201" s="53"/>
      <c r="I201" s="71"/>
      <c r="J201" s="71"/>
    </row>
    <row r="202" spans="1:10" s="68" customFormat="1" ht="31.5">
      <c r="A202" s="72"/>
      <c r="B202" s="72"/>
      <c r="C202" s="72"/>
      <c r="D202" s="31" t="s">
        <v>509</v>
      </c>
      <c r="E202" s="27"/>
      <c r="F202" s="27"/>
      <c r="G202" s="62">
        <f>H202+I202</f>
        <v>5530000</v>
      </c>
      <c r="H202" s="91"/>
      <c r="I202" s="76">
        <v>5530000</v>
      </c>
      <c r="J202" s="76">
        <v>5530000</v>
      </c>
    </row>
    <row r="203" spans="1:10" s="82" customFormat="1" ht="57" customHeight="1">
      <c r="A203" s="61" t="s">
        <v>148</v>
      </c>
      <c r="B203" s="61"/>
      <c r="C203" s="61"/>
      <c r="D203" s="21" t="s">
        <v>149</v>
      </c>
      <c r="E203" s="26"/>
      <c r="F203" s="26"/>
      <c r="G203" s="62">
        <f>G204</f>
        <v>2796176408.5100002</v>
      </c>
      <c r="H203" s="52">
        <f>H204</f>
        <v>0</v>
      </c>
      <c r="I203" s="52">
        <f>I204</f>
        <v>2796176408.5100002</v>
      </c>
      <c r="J203" s="52">
        <f>J204</f>
        <v>2766198224.8899999</v>
      </c>
    </row>
    <row r="204" spans="1:10" s="82" customFormat="1" ht="48" customHeight="1">
      <c r="A204" s="61" t="s">
        <v>150</v>
      </c>
      <c r="B204" s="61"/>
      <c r="C204" s="61"/>
      <c r="D204" s="21" t="s">
        <v>149</v>
      </c>
      <c r="E204" s="26"/>
      <c r="F204" s="26"/>
      <c r="G204" s="62">
        <f>G205+G210+G215+G224+G221+G236+G237+G214+G238</f>
        <v>2796176408.5100002</v>
      </c>
      <c r="H204" s="62">
        <f>H205+H210+H215+H224+H221+H236+H237+H214+H238</f>
        <v>0</v>
      </c>
      <c r="I204" s="62">
        <f>I205+I210+I215+I224+I221+I236+I237+I214+I238</f>
        <v>2796176408.5100002</v>
      </c>
      <c r="J204" s="62">
        <f>J205+J210+J215+J224+J221+J236+J237+J214+J238</f>
        <v>2766198224.8899999</v>
      </c>
    </row>
    <row r="205" spans="1:10" s="60" customFormat="1" ht="18.75">
      <c r="A205" s="32" t="s">
        <v>374</v>
      </c>
      <c r="B205" s="32" t="s">
        <v>375</v>
      </c>
      <c r="C205" s="32"/>
      <c r="D205" s="17" t="s">
        <v>376</v>
      </c>
      <c r="E205" s="26"/>
      <c r="F205" s="40"/>
      <c r="G205" s="62">
        <f>H205+I205</f>
        <v>199000000</v>
      </c>
      <c r="H205" s="52"/>
      <c r="I205" s="106">
        <f>I206+I207</f>
        <v>199000000</v>
      </c>
      <c r="J205" s="106">
        <f>J206+J207</f>
        <v>199000000</v>
      </c>
    </row>
    <row r="206" spans="1:10" s="103" customFormat="1" ht="63">
      <c r="A206" s="72" t="s">
        <v>372</v>
      </c>
      <c r="B206" s="72" t="s">
        <v>373</v>
      </c>
      <c r="C206" s="72" t="s">
        <v>16</v>
      </c>
      <c r="D206" s="31" t="s">
        <v>561</v>
      </c>
      <c r="E206" s="27"/>
      <c r="F206" s="27"/>
      <c r="G206" s="65">
        <f>H206+I206</f>
        <v>150000000</v>
      </c>
      <c r="H206" s="91"/>
      <c r="I206" s="91">
        <v>150000000</v>
      </c>
      <c r="J206" s="91">
        <v>150000000</v>
      </c>
    </row>
    <row r="207" spans="1:10" s="103" customFormat="1" ht="19.5">
      <c r="A207" s="72">
        <v>1515048</v>
      </c>
      <c r="B207" s="72" t="s">
        <v>485</v>
      </c>
      <c r="C207" s="72" t="s">
        <v>16</v>
      </c>
      <c r="D207" s="31" t="s">
        <v>486</v>
      </c>
      <c r="E207" s="27"/>
      <c r="F207" s="27"/>
      <c r="G207" s="65">
        <f>H207+I207</f>
        <v>49000000</v>
      </c>
      <c r="H207" s="91"/>
      <c r="I207" s="91">
        <v>49000000</v>
      </c>
      <c r="J207" s="91">
        <v>49000000</v>
      </c>
    </row>
    <row r="208" spans="1:10" s="68" customFormat="1" ht="19.5">
      <c r="A208" s="72"/>
      <c r="B208" s="72"/>
      <c r="C208" s="72"/>
      <c r="D208" s="58" t="s">
        <v>2</v>
      </c>
      <c r="E208" s="27"/>
      <c r="F208" s="27"/>
      <c r="G208" s="65"/>
      <c r="H208" s="91"/>
      <c r="I208" s="91"/>
      <c r="J208" s="91"/>
    </row>
    <row r="209" spans="1:10" s="68" customFormat="1" ht="19.5">
      <c r="A209" s="72"/>
      <c r="B209" s="72"/>
      <c r="C209" s="72"/>
      <c r="D209" s="30" t="s">
        <v>483</v>
      </c>
      <c r="E209" s="27"/>
      <c r="F209" s="27"/>
      <c r="G209" s="65">
        <f>H209+I209</f>
        <v>49000000</v>
      </c>
      <c r="H209" s="91"/>
      <c r="I209" s="91">
        <v>49000000</v>
      </c>
      <c r="J209" s="91">
        <v>49000000</v>
      </c>
    </row>
    <row r="210" spans="1:10" s="60" customFormat="1" ht="18.75">
      <c r="A210" s="32">
        <v>1516080</v>
      </c>
      <c r="B210" s="32" t="s">
        <v>317</v>
      </c>
      <c r="C210" s="32"/>
      <c r="D210" s="58" t="s">
        <v>318</v>
      </c>
      <c r="E210" s="26"/>
      <c r="F210" s="40"/>
      <c r="G210" s="62">
        <f>G211</f>
        <v>55538822</v>
      </c>
      <c r="H210" s="62">
        <f>H211</f>
        <v>0</v>
      </c>
      <c r="I210" s="71">
        <f>I211</f>
        <v>55538822</v>
      </c>
      <c r="J210" s="71">
        <f>J211</f>
        <v>55538822</v>
      </c>
    </row>
    <row r="211" spans="1:10" s="68" customFormat="1" ht="89.25" customHeight="1">
      <c r="A211" s="72">
        <v>1516083</v>
      </c>
      <c r="B211" s="72" t="s">
        <v>387</v>
      </c>
      <c r="C211" s="72" t="s">
        <v>99</v>
      </c>
      <c r="D211" s="31" t="s">
        <v>388</v>
      </c>
      <c r="E211" s="27"/>
      <c r="F211" s="45"/>
      <c r="G211" s="65">
        <f t="shared" ref="G211:G225" si="11">H211+I211</f>
        <v>55538822</v>
      </c>
      <c r="H211" s="107">
        <v>0</v>
      </c>
      <c r="I211" s="108">
        <v>55538822</v>
      </c>
      <c r="J211" s="108">
        <v>55538822</v>
      </c>
    </row>
    <row r="212" spans="1:10" s="3" customFormat="1" ht="20.25">
      <c r="A212" s="57"/>
      <c r="B212" s="57"/>
      <c r="C212" s="57"/>
      <c r="D212" s="57" t="s">
        <v>2</v>
      </c>
      <c r="E212" s="57"/>
      <c r="F212" s="63"/>
      <c r="G212" s="46"/>
      <c r="H212" s="51"/>
      <c r="I212" s="51"/>
      <c r="J212" s="51"/>
    </row>
    <row r="213" spans="1:10" s="4" customFormat="1" ht="19.5">
      <c r="A213" s="74"/>
      <c r="B213" s="74"/>
      <c r="C213" s="74"/>
      <c r="D213" s="73" t="s">
        <v>483</v>
      </c>
      <c r="E213" s="74"/>
      <c r="F213" s="75"/>
      <c r="G213" s="65">
        <f t="shared" si="11"/>
        <v>51573149</v>
      </c>
      <c r="H213" s="76"/>
      <c r="I213" s="76">
        <v>51573149</v>
      </c>
      <c r="J213" s="76">
        <v>51573149</v>
      </c>
    </row>
    <row r="214" spans="1:10" s="60" customFormat="1" ht="31.5">
      <c r="A214" s="32">
        <v>1517310</v>
      </c>
      <c r="B214" s="32">
        <v>7310</v>
      </c>
      <c r="C214" s="32" t="s">
        <v>19</v>
      </c>
      <c r="D214" s="17" t="s">
        <v>383</v>
      </c>
      <c r="E214" s="26"/>
      <c r="F214" s="40"/>
      <c r="G214" s="62">
        <f>H214+I214</f>
        <v>24160000</v>
      </c>
      <c r="H214" s="52"/>
      <c r="I214" s="53">
        <v>24160000</v>
      </c>
      <c r="J214" s="53">
        <v>24160000</v>
      </c>
    </row>
    <row r="215" spans="1:10" s="60" customFormat="1" ht="31.5">
      <c r="A215" s="32" t="s">
        <v>328</v>
      </c>
      <c r="B215" s="32" t="s">
        <v>329</v>
      </c>
      <c r="C215" s="32"/>
      <c r="D215" s="17" t="s">
        <v>475</v>
      </c>
      <c r="E215" s="26"/>
      <c r="F215" s="40"/>
      <c r="G215" s="62">
        <f t="shared" si="11"/>
        <v>739489052</v>
      </c>
      <c r="H215" s="52">
        <f>H216+H217+H218+H219+H220</f>
        <v>0</v>
      </c>
      <c r="I215" s="53">
        <f>I216+I217+I218+I219+I220</f>
        <v>739489052</v>
      </c>
      <c r="J215" s="53">
        <f>J216+J217+J218+J219+J220</f>
        <v>739489052</v>
      </c>
    </row>
    <row r="216" spans="1:10" s="68" customFormat="1" ht="18.75" customHeight="1">
      <c r="A216" s="72" t="s">
        <v>174</v>
      </c>
      <c r="B216" s="72" t="s">
        <v>175</v>
      </c>
      <c r="C216" s="72" t="s">
        <v>19</v>
      </c>
      <c r="D216" s="31" t="s">
        <v>176</v>
      </c>
      <c r="E216" s="27"/>
      <c r="F216" s="27"/>
      <c r="G216" s="65">
        <f t="shared" si="11"/>
        <v>442677405</v>
      </c>
      <c r="H216" s="91">
        <v>0</v>
      </c>
      <c r="I216" s="91">
        <v>442677405</v>
      </c>
      <c r="J216" s="91">
        <v>442677405</v>
      </c>
    </row>
    <row r="217" spans="1:10" s="68" customFormat="1" ht="20.25" customHeight="1">
      <c r="A217" s="72" t="s">
        <v>177</v>
      </c>
      <c r="B217" s="72" t="s">
        <v>178</v>
      </c>
      <c r="C217" s="72" t="s">
        <v>19</v>
      </c>
      <c r="D217" s="31" t="s">
        <v>179</v>
      </c>
      <c r="E217" s="27"/>
      <c r="F217" s="27"/>
      <c r="G217" s="65">
        <f t="shared" si="11"/>
        <v>102932741</v>
      </c>
      <c r="H217" s="91">
        <v>0</v>
      </c>
      <c r="I217" s="91">
        <v>102932741</v>
      </c>
      <c r="J217" s="91">
        <v>102932741</v>
      </c>
    </row>
    <row r="218" spans="1:10" s="68" customFormat="1" ht="20.25" customHeight="1">
      <c r="A218" s="72" t="s">
        <v>384</v>
      </c>
      <c r="B218" s="72" t="s">
        <v>385</v>
      </c>
      <c r="C218" s="72" t="s">
        <v>19</v>
      </c>
      <c r="D218" s="31" t="s">
        <v>386</v>
      </c>
      <c r="E218" s="27"/>
      <c r="F218" s="27"/>
      <c r="G218" s="65">
        <f t="shared" si="11"/>
        <v>300000</v>
      </c>
      <c r="H218" s="91">
        <v>0</v>
      </c>
      <c r="I218" s="91">
        <v>300000</v>
      </c>
      <c r="J218" s="91">
        <v>300000</v>
      </c>
    </row>
    <row r="219" spans="1:10" s="68" customFormat="1" ht="20.25" customHeight="1">
      <c r="A219" s="72" t="s">
        <v>346</v>
      </c>
      <c r="B219" s="72" t="s">
        <v>347</v>
      </c>
      <c r="C219" s="72" t="s">
        <v>19</v>
      </c>
      <c r="D219" s="31" t="s">
        <v>348</v>
      </c>
      <c r="E219" s="27"/>
      <c r="F219" s="27"/>
      <c r="G219" s="65">
        <f t="shared" si="11"/>
        <v>8973939</v>
      </c>
      <c r="H219" s="91"/>
      <c r="I219" s="91">
        <v>8973939</v>
      </c>
      <c r="J219" s="91">
        <v>8973939</v>
      </c>
    </row>
    <row r="220" spans="1:10" s="68" customFormat="1" ht="35.25" customHeight="1">
      <c r="A220" s="72" t="s">
        <v>180</v>
      </c>
      <c r="B220" s="72" t="s">
        <v>181</v>
      </c>
      <c r="C220" s="72" t="s">
        <v>19</v>
      </c>
      <c r="D220" s="31" t="s">
        <v>182</v>
      </c>
      <c r="E220" s="27"/>
      <c r="F220" s="27"/>
      <c r="G220" s="65">
        <f t="shared" si="11"/>
        <v>184604967</v>
      </c>
      <c r="H220" s="91">
        <v>0</v>
      </c>
      <c r="I220" s="91">
        <v>184604967</v>
      </c>
      <c r="J220" s="91">
        <v>184604967</v>
      </c>
    </row>
    <row r="221" spans="1:10" s="60" customFormat="1" ht="35.25" customHeight="1">
      <c r="A221" s="32" t="s">
        <v>466</v>
      </c>
      <c r="B221" s="32" t="s">
        <v>467</v>
      </c>
      <c r="C221" s="32" t="s">
        <v>19</v>
      </c>
      <c r="D221" s="25" t="s">
        <v>550</v>
      </c>
      <c r="E221" s="26"/>
      <c r="F221" s="26"/>
      <c r="G221" s="62">
        <f t="shared" si="11"/>
        <v>32844594</v>
      </c>
      <c r="H221" s="53"/>
      <c r="I221" s="71">
        <v>32844594</v>
      </c>
      <c r="J221" s="71">
        <v>32844594</v>
      </c>
    </row>
    <row r="222" spans="1:10" s="3" customFormat="1" ht="20.25">
      <c r="A222" s="57"/>
      <c r="B222" s="57"/>
      <c r="C222" s="57"/>
      <c r="D222" s="57" t="s">
        <v>2</v>
      </c>
      <c r="E222" s="57"/>
      <c r="F222" s="63"/>
      <c r="G222" s="51"/>
      <c r="H222" s="51"/>
      <c r="I222" s="51"/>
      <c r="J222" s="51"/>
    </row>
    <row r="223" spans="1:10" s="68" customFormat="1" ht="19.5">
      <c r="A223" s="72"/>
      <c r="B223" s="72"/>
      <c r="C223" s="72"/>
      <c r="D223" s="30" t="s">
        <v>483</v>
      </c>
      <c r="E223" s="27"/>
      <c r="F223" s="27"/>
      <c r="G223" s="65">
        <f>H223+I223</f>
        <v>15300000</v>
      </c>
      <c r="H223" s="91"/>
      <c r="I223" s="91">
        <v>15300000</v>
      </c>
      <c r="J223" s="91">
        <v>15300000</v>
      </c>
    </row>
    <row r="224" spans="1:10" s="68" customFormat="1" ht="18.75">
      <c r="A224" s="32" t="s">
        <v>340</v>
      </c>
      <c r="B224" s="32" t="s">
        <v>341</v>
      </c>
      <c r="C224" s="32"/>
      <c r="D224" s="17" t="s">
        <v>342</v>
      </c>
      <c r="E224" s="27"/>
      <c r="F224" s="27"/>
      <c r="G224" s="62">
        <f t="shared" si="11"/>
        <v>612397405.50999999</v>
      </c>
      <c r="H224" s="53"/>
      <c r="I224" s="53">
        <f>I225+I229+I230+I233+I235+I234+I226</f>
        <v>612397405.50999999</v>
      </c>
      <c r="J224" s="53">
        <f>J225+J229+J230+J233+J235+J234+J226</f>
        <v>582419221.88999999</v>
      </c>
    </row>
    <row r="225" spans="1:10" s="85" customFormat="1" ht="49.5" customHeight="1">
      <c r="A225" s="72" t="s">
        <v>183</v>
      </c>
      <c r="B225" s="72" t="s">
        <v>172</v>
      </c>
      <c r="C225" s="72" t="s">
        <v>4</v>
      </c>
      <c r="D225" s="31" t="s">
        <v>173</v>
      </c>
      <c r="E225" s="27"/>
      <c r="F225" s="27"/>
      <c r="G225" s="65">
        <f t="shared" si="11"/>
        <v>176322303</v>
      </c>
      <c r="H225" s="91">
        <v>0</v>
      </c>
      <c r="I225" s="91">
        <v>176322303</v>
      </c>
      <c r="J225" s="91">
        <v>176322303</v>
      </c>
    </row>
    <row r="226" spans="1:10" s="68" customFormat="1" ht="49.5" customHeight="1">
      <c r="A226" s="92">
        <v>1517363</v>
      </c>
      <c r="B226" s="92" t="s">
        <v>484</v>
      </c>
      <c r="C226" s="92" t="s">
        <v>4</v>
      </c>
      <c r="D226" s="93" t="s">
        <v>454</v>
      </c>
      <c r="E226" s="104"/>
      <c r="F226" s="104"/>
      <c r="G226" s="95">
        <f>I226+H226</f>
        <v>75300000</v>
      </c>
      <c r="H226" s="96"/>
      <c r="I226" s="96">
        <v>75300000</v>
      </c>
      <c r="J226" s="96">
        <v>75300000</v>
      </c>
    </row>
    <row r="227" spans="1:10" s="68" customFormat="1" ht="19.5">
      <c r="A227" s="72"/>
      <c r="B227" s="72"/>
      <c r="C227" s="72"/>
      <c r="D227" s="58" t="s">
        <v>2</v>
      </c>
      <c r="E227" s="27"/>
      <c r="F227" s="27"/>
      <c r="G227" s="65"/>
      <c r="H227" s="91"/>
      <c r="I227" s="91"/>
      <c r="J227" s="91"/>
    </row>
    <row r="228" spans="1:10" s="68" customFormat="1" ht="19.5">
      <c r="A228" s="72"/>
      <c r="B228" s="72"/>
      <c r="C228" s="72"/>
      <c r="D228" s="30" t="s">
        <v>483</v>
      </c>
      <c r="E228" s="27"/>
      <c r="F228" s="27"/>
      <c r="G228" s="65">
        <f>H228+I228</f>
        <v>75300000</v>
      </c>
      <c r="H228" s="91"/>
      <c r="I228" s="91">
        <v>75300000</v>
      </c>
      <c r="J228" s="91">
        <v>75300000</v>
      </c>
    </row>
    <row r="229" spans="1:10" s="68" customFormat="1" ht="99.75" customHeight="1">
      <c r="A229" s="72" t="s">
        <v>167</v>
      </c>
      <c r="B229" s="72" t="s">
        <v>168</v>
      </c>
      <c r="C229" s="72" t="s">
        <v>4</v>
      </c>
      <c r="D229" s="31" t="s">
        <v>368</v>
      </c>
      <c r="E229" s="27"/>
      <c r="F229" s="27"/>
      <c r="G229" s="65">
        <f>H229+I229</f>
        <v>60608974.61999999</v>
      </c>
      <c r="H229" s="91"/>
      <c r="I229" s="91">
        <v>60608974.61999999</v>
      </c>
      <c r="J229" s="91">
        <v>43924822</v>
      </c>
    </row>
    <row r="230" spans="1:10" s="68" customFormat="1" ht="31.5">
      <c r="A230" s="72" t="s">
        <v>184</v>
      </c>
      <c r="B230" s="72" t="s">
        <v>185</v>
      </c>
      <c r="C230" s="72" t="s">
        <v>4</v>
      </c>
      <c r="D230" s="30" t="s">
        <v>196</v>
      </c>
      <c r="E230" s="27"/>
      <c r="F230" s="45"/>
      <c r="G230" s="65">
        <f>H230+I230</f>
        <v>29336630</v>
      </c>
      <c r="H230" s="107"/>
      <c r="I230" s="108">
        <v>29336630</v>
      </c>
      <c r="J230" s="108">
        <v>16042599</v>
      </c>
    </row>
    <row r="231" spans="1:10" s="68" customFormat="1" ht="19.5">
      <c r="A231" s="72"/>
      <c r="B231" s="72"/>
      <c r="C231" s="72"/>
      <c r="D231" s="58" t="s">
        <v>2</v>
      </c>
      <c r="E231" s="27"/>
      <c r="F231" s="45"/>
      <c r="G231" s="65"/>
      <c r="H231" s="107"/>
      <c r="I231" s="108"/>
      <c r="J231" s="108"/>
    </row>
    <row r="232" spans="1:10" s="68" customFormat="1" ht="19.5">
      <c r="A232" s="72"/>
      <c r="B232" s="72"/>
      <c r="C232" s="72"/>
      <c r="D232" s="30" t="s">
        <v>483</v>
      </c>
      <c r="E232" s="27"/>
      <c r="F232" s="45"/>
      <c r="G232" s="65">
        <f>I232+H232</f>
        <v>13294031</v>
      </c>
      <c r="H232" s="107"/>
      <c r="I232" s="108">
        <v>13294031</v>
      </c>
      <c r="J232" s="108"/>
    </row>
    <row r="233" spans="1:10" s="68" customFormat="1" ht="49.5" customHeight="1">
      <c r="A233" s="72" t="s">
        <v>186</v>
      </c>
      <c r="B233" s="72" t="s">
        <v>187</v>
      </c>
      <c r="C233" s="72" t="s">
        <v>4</v>
      </c>
      <c r="D233" s="31" t="s">
        <v>356</v>
      </c>
      <c r="E233" s="27"/>
      <c r="F233" s="27"/>
      <c r="G233" s="65">
        <f t="shared" ref="G233:G240" si="12">H233+I233</f>
        <v>86157469.890000001</v>
      </c>
      <c r="H233" s="91"/>
      <c r="I233" s="91">
        <v>86157469.890000001</v>
      </c>
      <c r="J233" s="91">
        <v>86157469.890000001</v>
      </c>
    </row>
    <row r="234" spans="1:10" s="68" customFormat="1" ht="49.5" customHeight="1">
      <c r="A234" s="72" t="s">
        <v>378</v>
      </c>
      <c r="B234" s="72" t="s">
        <v>379</v>
      </c>
      <c r="C234" s="72" t="s">
        <v>4</v>
      </c>
      <c r="D234" s="31" t="s">
        <v>380</v>
      </c>
      <c r="E234" s="27"/>
      <c r="F234" s="27"/>
      <c r="G234" s="65">
        <f t="shared" si="12"/>
        <v>29600000</v>
      </c>
      <c r="H234" s="91"/>
      <c r="I234" s="91">
        <v>29600000</v>
      </c>
      <c r="J234" s="91">
        <v>29600000</v>
      </c>
    </row>
    <row r="235" spans="1:10" s="68" customFormat="1" ht="47.25">
      <c r="A235" s="72" t="s">
        <v>253</v>
      </c>
      <c r="B235" s="72" t="s">
        <v>254</v>
      </c>
      <c r="C235" s="72" t="s">
        <v>4</v>
      </c>
      <c r="D235" s="30" t="s">
        <v>255</v>
      </c>
      <c r="E235" s="27"/>
      <c r="F235" s="45"/>
      <c r="G235" s="65">
        <f t="shared" si="12"/>
        <v>155072028</v>
      </c>
      <c r="H235" s="107"/>
      <c r="I235" s="108">
        <v>155072028</v>
      </c>
      <c r="J235" s="108">
        <v>155072028</v>
      </c>
    </row>
    <row r="236" spans="1:10" s="68" customFormat="1" ht="31.5">
      <c r="A236" s="109" t="s">
        <v>465</v>
      </c>
      <c r="B236" s="109" t="s">
        <v>118</v>
      </c>
      <c r="C236" s="109" t="s">
        <v>4</v>
      </c>
      <c r="D236" s="56" t="s">
        <v>87</v>
      </c>
      <c r="E236" s="27"/>
      <c r="F236" s="45"/>
      <c r="G236" s="65">
        <f t="shared" si="12"/>
        <v>41046535</v>
      </c>
      <c r="H236" s="107">
        <v>0</v>
      </c>
      <c r="I236" s="76">
        <v>41046535</v>
      </c>
      <c r="J236" s="76">
        <v>41046535</v>
      </c>
    </row>
    <row r="237" spans="1:10" s="60" customFormat="1" ht="40.5" customHeight="1">
      <c r="A237" s="109" t="s">
        <v>491</v>
      </c>
      <c r="B237" s="109" t="s">
        <v>489</v>
      </c>
      <c r="C237" s="109" t="s">
        <v>4</v>
      </c>
      <c r="D237" s="56" t="s">
        <v>490</v>
      </c>
      <c r="E237" s="110"/>
      <c r="F237" s="111"/>
      <c r="G237" s="62">
        <f t="shared" si="12"/>
        <v>1055700000</v>
      </c>
      <c r="H237" s="62">
        <v>0</v>
      </c>
      <c r="I237" s="71">
        <v>1055700000</v>
      </c>
      <c r="J237" s="71">
        <v>1055700000</v>
      </c>
    </row>
    <row r="238" spans="1:10" ht="20.25">
      <c r="A238" s="109" t="s">
        <v>549</v>
      </c>
      <c r="B238" s="109" t="s">
        <v>48</v>
      </c>
      <c r="C238" s="109" t="s">
        <v>8</v>
      </c>
      <c r="D238" s="22" t="s">
        <v>110</v>
      </c>
      <c r="E238" s="20"/>
      <c r="F238" s="20"/>
      <c r="G238" s="62">
        <f t="shared" si="12"/>
        <v>36000000</v>
      </c>
      <c r="H238" s="49"/>
      <c r="I238" s="71">
        <f>I240</f>
        <v>36000000</v>
      </c>
      <c r="J238" s="71">
        <f>J240</f>
        <v>36000000</v>
      </c>
    </row>
    <row r="239" spans="1:10" ht="20.25">
      <c r="A239" s="15"/>
      <c r="B239" s="15"/>
      <c r="C239" s="15"/>
      <c r="D239" s="22" t="s">
        <v>2</v>
      </c>
      <c r="E239" s="20"/>
      <c r="F239" s="20"/>
      <c r="G239" s="46">
        <f t="shared" si="12"/>
        <v>0</v>
      </c>
      <c r="H239" s="47"/>
      <c r="I239" s="49"/>
      <c r="J239" s="48"/>
    </row>
    <row r="240" spans="1:10" s="11" customFormat="1" ht="45" customHeight="1">
      <c r="A240" s="15"/>
      <c r="B240" s="15"/>
      <c r="C240" s="15"/>
      <c r="D240" s="23" t="s">
        <v>548</v>
      </c>
      <c r="E240" s="24"/>
      <c r="F240" s="24"/>
      <c r="G240" s="65">
        <f t="shared" si="12"/>
        <v>36000000</v>
      </c>
      <c r="H240" s="50"/>
      <c r="I240" s="76">
        <v>36000000</v>
      </c>
      <c r="J240" s="76">
        <v>36000000</v>
      </c>
    </row>
    <row r="241" spans="1:10" s="68" customFormat="1" ht="31.5">
      <c r="A241" s="61" t="s">
        <v>73</v>
      </c>
      <c r="B241" s="112"/>
      <c r="C241" s="112"/>
      <c r="D241" s="21" t="s">
        <v>18</v>
      </c>
      <c r="E241" s="27"/>
      <c r="F241" s="27"/>
      <c r="G241" s="62">
        <f t="shared" ref="G241:J242" si="13">G242</f>
        <v>3475850</v>
      </c>
      <c r="H241" s="62">
        <f t="shared" si="13"/>
        <v>3475850</v>
      </c>
      <c r="I241" s="62">
        <f t="shared" si="13"/>
        <v>0</v>
      </c>
      <c r="J241" s="62">
        <f t="shared" si="13"/>
        <v>0</v>
      </c>
    </row>
    <row r="242" spans="1:10" s="68" customFormat="1" ht="31.5">
      <c r="A242" s="61" t="s">
        <v>74</v>
      </c>
      <c r="B242" s="112"/>
      <c r="C242" s="112"/>
      <c r="D242" s="21" t="s">
        <v>18</v>
      </c>
      <c r="E242" s="27"/>
      <c r="F242" s="27"/>
      <c r="G242" s="62">
        <f t="shared" si="13"/>
        <v>3475850</v>
      </c>
      <c r="H242" s="62">
        <f t="shared" si="13"/>
        <v>3475850</v>
      </c>
      <c r="I242" s="65">
        <f t="shared" si="13"/>
        <v>0</v>
      </c>
      <c r="J242" s="65">
        <f t="shared" si="13"/>
        <v>0</v>
      </c>
    </row>
    <row r="243" spans="1:10" s="68" customFormat="1" ht="63">
      <c r="A243" s="109" t="s">
        <v>528</v>
      </c>
      <c r="B243" s="109" t="s">
        <v>529</v>
      </c>
      <c r="C243" s="109" t="s">
        <v>8</v>
      </c>
      <c r="D243" s="17" t="s">
        <v>553</v>
      </c>
      <c r="E243" s="27"/>
      <c r="F243" s="27"/>
      <c r="G243" s="62">
        <f>H243+I243</f>
        <v>3475850</v>
      </c>
      <c r="H243" s="53">
        <v>3475850</v>
      </c>
      <c r="I243" s="91"/>
      <c r="J243" s="91"/>
    </row>
    <row r="244" spans="1:10" s="68" customFormat="1" ht="31.5">
      <c r="A244" s="61" t="s">
        <v>85</v>
      </c>
      <c r="B244" s="32"/>
      <c r="C244" s="32"/>
      <c r="D244" s="21" t="s">
        <v>24</v>
      </c>
      <c r="E244" s="27"/>
      <c r="F244" s="27"/>
      <c r="G244" s="62">
        <f>G245</f>
        <v>421500</v>
      </c>
      <c r="H244" s="62">
        <f>H245</f>
        <v>421500</v>
      </c>
      <c r="I244" s="65">
        <f>I245</f>
        <v>0</v>
      </c>
      <c r="J244" s="65">
        <f>J245</f>
        <v>0</v>
      </c>
    </row>
    <row r="245" spans="1:10" s="82" customFormat="1" ht="52.5" customHeight="1">
      <c r="A245" s="61" t="s">
        <v>86</v>
      </c>
      <c r="B245" s="61"/>
      <c r="C245" s="61"/>
      <c r="D245" s="21" t="s">
        <v>114</v>
      </c>
      <c r="E245" s="26"/>
      <c r="F245" s="26"/>
      <c r="G245" s="62">
        <f>H245+I245</f>
        <v>421500</v>
      </c>
      <c r="H245" s="52">
        <f>H246</f>
        <v>421500</v>
      </c>
      <c r="I245" s="52">
        <f>I246</f>
        <v>0</v>
      </c>
      <c r="J245" s="52">
        <f>J246</f>
        <v>0</v>
      </c>
    </row>
    <row r="246" spans="1:10" s="60" customFormat="1" ht="31.5">
      <c r="A246" s="32" t="s">
        <v>117</v>
      </c>
      <c r="B246" s="32" t="s">
        <v>118</v>
      </c>
      <c r="C246" s="32" t="s">
        <v>4</v>
      </c>
      <c r="D246" s="17" t="s">
        <v>87</v>
      </c>
      <c r="E246" s="26"/>
      <c r="F246" s="26"/>
      <c r="G246" s="62">
        <f>H246+I246</f>
        <v>421500</v>
      </c>
      <c r="H246" s="53">
        <v>421500</v>
      </c>
      <c r="I246" s="53"/>
      <c r="J246" s="53"/>
    </row>
    <row r="247" spans="1:10" s="60" customFormat="1" ht="47.25">
      <c r="A247" s="32"/>
      <c r="B247" s="32"/>
      <c r="C247" s="32"/>
      <c r="D247" s="34"/>
      <c r="E247" s="18" t="s">
        <v>539</v>
      </c>
      <c r="F247" s="18" t="s">
        <v>537</v>
      </c>
      <c r="G247" s="62">
        <f>G249</f>
        <v>500000</v>
      </c>
      <c r="H247" s="62">
        <f>H249</f>
        <v>500000</v>
      </c>
      <c r="I247" s="62">
        <f>I249</f>
        <v>0</v>
      </c>
      <c r="J247" s="62">
        <f>J249</f>
        <v>0</v>
      </c>
    </row>
    <row r="248" spans="1:10" s="60" customFormat="1" ht="18.75">
      <c r="A248" s="32"/>
      <c r="B248" s="32"/>
      <c r="C248" s="32"/>
      <c r="D248" s="34"/>
      <c r="E248" s="20" t="s">
        <v>2</v>
      </c>
      <c r="F248" s="20"/>
      <c r="G248" s="62">
        <f>H248+I248</f>
        <v>0</v>
      </c>
      <c r="H248" s="53"/>
      <c r="I248" s="53"/>
      <c r="J248" s="53"/>
    </row>
    <row r="249" spans="1:10" s="60" customFormat="1" ht="47.25">
      <c r="A249" s="61" t="s">
        <v>392</v>
      </c>
      <c r="B249" s="32"/>
      <c r="C249" s="32"/>
      <c r="D249" s="21" t="s">
        <v>396</v>
      </c>
      <c r="E249" s="20"/>
      <c r="F249" s="113"/>
      <c r="G249" s="62">
        <f t="shared" ref="G249:J251" si="14">G250</f>
        <v>500000</v>
      </c>
      <c r="H249" s="52">
        <f t="shared" si="14"/>
        <v>500000</v>
      </c>
      <c r="I249" s="114">
        <f t="shared" si="14"/>
        <v>0</v>
      </c>
      <c r="J249" s="114">
        <f t="shared" si="14"/>
        <v>0</v>
      </c>
    </row>
    <row r="250" spans="1:10" s="60" customFormat="1" ht="47.25">
      <c r="A250" s="61" t="s">
        <v>393</v>
      </c>
      <c r="B250" s="32"/>
      <c r="C250" s="32"/>
      <c r="D250" s="21" t="s">
        <v>396</v>
      </c>
      <c r="E250" s="20"/>
      <c r="F250" s="113"/>
      <c r="G250" s="62">
        <f t="shared" si="14"/>
        <v>500000</v>
      </c>
      <c r="H250" s="52">
        <f t="shared" si="14"/>
        <v>500000</v>
      </c>
      <c r="I250" s="114">
        <f t="shared" si="14"/>
        <v>0</v>
      </c>
      <c r="J250" s="114">
        <f t="shared" si="14"/>
        <v>0</v>
      </c>
    </row>
    <row r="251" spans="1:10" s="102" customFormat="1" ht="18.75">
      <c r="A251" s="32" t="s">
        <v>496</v>
      </c>
      <c r="B251" s="32" t="s">
        <v>338</v>
      </c>
      <c r="C251" s="32"/>
      <c r="D251" s="34" t="s">
        <v>339</v>
      </c>
      <c r="E251" s="20"/>
      <c r="F251" s="113"/>
      <c r="G251" s="62">
        <f>G252</f>
        <v>500000</v>
      </c>
      <c r="H251" s="53">
        <f t="shared" si="14"/>
        <v>500000</v>
      </c>
      <c r="I251" s="114">
        <f t="shared" si="14"/>
        <v>0</v>
      </c>
      <c r="J251" s="114">
        <f t="shared" si="14"/>
        <v>0</v>
      </c>
    </row>
    <row r="252" spans="1:10" s="68" customFormat="1" ht="30.75" customHeight="1">
      <c r="A252" s="92" t="s">
        <v>497</v>
      </c>
      <c r="B252" s="92" t="s">
        <v>104</v>
      </c>
      <c r="C252" s="92" t="s">
        <v>29</v>
      </c>
      <c r="D252" s="115" t="s">
        <v>105</v>
      </c>
      <c r="E252" s="104"/>
      <c r="F252" s="116"/>
      <c r="G252" s="95">
        <f>H252+I252</f>
        <v>500000</v>
      </c>
      <c r="H252" s="96">
        <v>500000</v>
      </c>
      <c r="I252" s="96"/>
      <c r="J252" s="96"/>
    </row>
    <row r="253" spans="1:10" s="60" customFormat="1" ht="47.25">
      <c r="A253" s="32"/>
      <c r="B253" s="32"/>
      <c r="C253" s="32"/>
      <c r="D253" s="17"/>
      <c r="E253" s="18" t="s">
        <v>203</v>
      </c>
      <c r="F253" s="18" t="s">
        <v>360</v>
      </c>
      <c r="G253" s="62">
        <f>H253+I253</f>
        <v>281648506</v>
      </c>
      <c r="H253" s="62">
        <f>H263+H255</f>
        <v>0</v>
      </c>
      <c r="I253" s="62">
        <f>I263+I255</f>
        <v>281648506</v>
      </c>
      <c r="J253" s="62">
        <f>J263+J255</f>
        <v>2863210</v>
      </c>
    </row>
    <row r="254" spans="1:10" s="60" customFormat="1" ht="18.75">
      <c r="A254" s="32"/>
      <c r="B254" s="32"/>
      <c r="C254" s="32"/>
      <c r="D254" s="17"/>
      <c r="E254" s="20" t="s">
        <v>2</v>
      </c>
      <c r="F254" s="40"/>
      <c r="G254" s="62"/>
      <c r="H254" s="52"/>
      <c r="I254" s="53"/>
      <c r="J254" s="106"/>
    </row>
    <row r="255" spans="1:10" s="60" customFormat="1" ht="47.25">
      <c r="A255" s="61" t="s">
        <v>78</v>
      </c>
      <c r="B255" s="61"/>
      <c r="C255" s="61"/>
      <c r="D255" s="21" t="s">
        <v>20</v>
      </c>
      <c r="E255" s="20"/>
      <c r="F255" s="41">
        <v>0</v>
      </c>
      <c r="G255" s="62">
        <f>H255+I255</f>
        <v>113863210</v>
      </c>
      <c r="H255" s="52">
        <f>H256</f>
        <v>0</v>
      </c>
      <c r="I255" s="62">
        <f>I256</f>
        <v>113863210</v>
      </c>
      <c r="J255" s="62">
        <f>J256</f>
        <v>2863210</v>
      </c>
    </row>
    <row r="256" spans="1:10" s="60" customFormat="1" ht="47.25">
      <c r="A256" s="61" t="s">
        <v>79</v>
      </c>
      <c r="B256" s="61"/>
      <c r="C256" s="61"/>
      <c r="D256" s="21" t="s">
        <v>20</v>
      </c>
      <c r="E256" s="20"/>
      <c r="F256" s="41">
        <v>0</v>
      </c>
      <c r="G256" s="62">
        <f>H256+I256</f>
        <v>113863210</v>
      </c>
      <c r="H256" s="62">
        <f>H262+H259+H260</f>
        <v>0</v>
      </c>
      <c r="I256" s="62">
        <f>I262+I259+I260+I257</f>
        <v>113863210</v>
      </c>
      <c r="J256" s="62">
        <f>J262+J259+J260+J257</f>
        <v>2863210</v>
      </c>
    </row>
    <row r="257" spans="1:10" s="60" customFormat="1" ht="18.75">
      <c r="A257" s="32" t="s">
        <v>494</v>
      </c>
      <c r="B257" s="32" t="s">
        <v>341</v>
      </c>
      <c r="C257" s="32"/>
      <c r="D257" s="17" t="s">
        <v>342</v>
      </c>
      <c r="E257" s="20"/>
      <c r="F257" s="41"/>
      <c r="G257" s="62">
        <f>H257+I257</f>
        <v>785010</v>
      </c>
      <c r="H257" s="62"/>
      <c r="I257" s="71">
        <f>I258</f>
        <v>785010</v>
      </c>
      <c r="J257" s="71">
        <f>J258</f>
        <v>785010</v>
      </c>
    </row>
    <row r="258" spans="1:10" s="68" customFormat="1" ht="31.5">
      <c r="A258" s="72" t="s">
        <v>495</v>
      </c>
      <c r="B258" s="72" t="s">
        <v>379</v>
      </c>
      <c r="C258" s="72" t="s">
        <v>4</v>
      </c>
      <c r="D258" s="31" t="s">
        <v>380</v>
      </c>
      <c r="E258" s="24"/>
      <c r="F258" s="117"/>
      <c r="G258" s="62">
        <f>H258+I258</f>
        <v>785010</v>
      </c>
      <c r="H258" s="65"/>
      <c r="I258" s="76">
        <v>785010</v>
      </c>
      <c r="J258" s="76">
        <v>785010</v>
      </c>
    </row>
    <row r="259" spans="1:10" s="60" customFormat="1" ht="18.75">
      <c r="A259" s="32">
        <v>1217640</v>
      </c>
      <c r="B259" s="32" t="s">
        <v>220</v>
      </c>
      <c r="C259" s="32" t="s">
        <v>29</v>
      </c>
      <c r="D259" s="17" t="s">
        <v>221</v>
      </c>
      <c r="E259" s="20"/>
      <c r="F259" s="40"/>
      <c r="G259" s="62">
        <f>H259+I259</f>
        <v>405200</v>
      </c>
      <c r="H259" s="52"/>
      <c r="I259" s="53">
        <v>405200</v>
      </c>
      <c r="J259" s="106">
        <v>405200</v>
      </c>
    </row>
    <row r="260" spans="1:10" s="60" customFormat="1" ht="31.5">
      <c r="A260" s="32">
        <v>1218310</v>
      </c>
      <c r="B260" s="32">
        <v>8310</v>
      </c>
      <c r="C260" s="32"/>
      <c r="D260" s="17" t="s">
        <v>468</v>
      </c>
      <c r="E260" s="20"/>
      <c r="F260" s="41"/>
      <c r="G260" s="62">
        <f>G261</f>
        <v>1673000</v>
      </c>
      <c r="H260" s="62">
        <f>H261</f>
        <v>0</v>
      </c>
      <c r="I260" s="71">
        <f>I261</f>
        <v>1673000</v>
      </c>
      <c r="J260" s="71">
        <f>J261</f>
        <v>1673000</v>
      </c>
    </row>
    <row r="261" spans="1:10" s="68" customFormat="1" ht="31.5">
      <c r="A261" s="72" t="s">
        <v>469</v>
      </c>
      <c r="B261" s="72" t="s">
        <v>470</v>
      </c>
      <c r="C261" s="72" t="s">
        <v>471</v>
      </c>
      <c r="D261" s="31" t="s">
        <v>472</v>
      </c>
      <c r="E261" s="24"/>
      <c r="F261" s="117"/>
      <c r="G261" s="65">
        <f>H261+I261</f>
        <v>1673000</v>
      </c>
      <c r="H261" s="65"/>
      <c r="I261" s="76">
        <v>1673000</v>
      </c>
      <c r="J261" s="76">
        <v>1673000</v>
      </c>
    </row>
    <row r="262" spans="1:10" s="60" customFormat="1" ht="18.75">
      <c r="A262" s="32" t="s">
        <v>171</v>
      </c>
      <c r="B262" s="32" t="s">
        <v>142</v>
      </c>
      <c r="C262" s="32" t="s">
        <v>143</v>
      </c>
      <c r="D262" s="17" t="s">
        <v>144</v>
      </c>
      <c r="E262" s="20"/>
      <c r="F262" s="40">
        <v>0</v>
      </c>
      <c r="G262" s="62">
        <f t="shared" ref="G262:G290" si="15">H262+I262</f>
        <v>111000000</v>
      </c>
      <c r="H262" s="52"/>
      <c r="I262" s="53">
        <v>111000000</v>
      </c>
      <c r="J262" s="106"/>
    </row>
    <row r="263" spans="1:10" s="60" customFormat="1" ht="31.5">
      <c r="A263" s="61" t="s">
        <v>189</v>
      </c>
      <c r="B263" s="61"/>
      <c r="C263" s="61"/>
      <c r="D263" s="21" t="s">
        <v>146</v>
      </c>
      <c r="E263" s="27"/>
      <c r="F263" s="27"/>
      <c r="G263" s="62">
        <f t="shared" si="15"/>
        <v>167785296</v>
      </c>
      <c r="H263" s="52">
        <f>H264</f>
        <v>0</v>
      </c>
      <c r="I263" s="52">
        <f>I264</f>
        <v>167785296</v>
      </c>
      <c r="J263" s="53">
        <f>J264</f>
        <v>0</v>
      </c>
    </row>
    <row r="264" spans="1:10" s="60" customFormat="1" ht="31.5">
      <c r="A264" s="61" t="s">
        <v>145</v>
      </c>
      <c r="B264" s="61"/>
      <c r="C264" s="61"/>
      <c r="D264" s="21" t="s">
        <v>146</v>
      </c>
      <c r="E264" s="20"/>
      <c r="F264" s="41">
        <v>0</v>
      </c>
      <c r="G264" s="62">
        <f t="shared" si="15"/>
        <v>167785296</v>
      </c>
      <c r="H264" s="52">
        <f>H265+H266</f>
        <v>0</v>
      </c>
      <c r="I264" s="52">
        <f>I265+I266</f>
        <v>167785296</v>
      </c>
      <c r="J264" s="53">
        <f>J265+J266</f>
        <v>0</v>
      </c>
    </row>
    <row r="265" spans="1:10" s="60" customFormat="1" ht="18.75">
      <c r="A265" s="32" t="s">
        <v>147</v>
      </c>
      <c r="B265" s="32" t="s">
        <v>142</v>
      </c>
      <c r="C265" s="32" t="s">
        <v>143</v>
      </c>
      <c r="D265" s="17" t="s">
        <v>144</v>
      </c>
      <c r="E265" s="26"/>
      <c r="F265" s="40">
        <v>0</v>
      </c>
      <c r="G265" s="62">
        <f t="shared" si="15"/>
        <v>133632527</v>
      </c>
      <c r="H265" s="52"/>
      <c r="I265" s="53">
        <v>133632527</v>
      </c>
      <c r="J265" s="53">
        <v>0</v>
      </c>
    </row>
    <row r="266" spans="1:10" s="60" customFormat="1" ht="47.25">
      <c r="A266" s="32" t="s">
        <v>164</v>
      </c>
      <c r="B266" s="32" t="s">
        <v>165</v>
      </c>
      <c r="C266" s="32" t="s">
        <v>8</v>
      </c>
      <c r="D266" s="17" t="s">
        <v>198</v>
      </c>
      <c r="E266" s="26"/>
      <c r="F266" s="40"/>
      <c r="G266" s="62">
        <f>H266+I266</f>
        <v>34152769</v>
      </c>
      <c r="H266" s="52"/>
      <c r="I266" s="53">
        <v>34152769</v>
      </c>
      <c r="J266" s="53">
        <v>0</v>
      </c>
    </row>
    <row r="267" spans="1:10" s="60" customFormat="1" ht="18.75">
      <c r="A267" s="32"/>
      <c r="B267" s="32"/>
      <c r="C267" s="32"/>
      <c r="D267" s="31" t="s">
        <v>2</v>
      </c>
      <c r="E267" s="20"/>
      <c r="F267" s="40"/>
      <c r="G267" s="62">
        <f t="shared" si="15"/>
        <v>0</v>
      </c>
      <c r="H267" s="52"/>
      <c r="I267" s="52"/>
      <c r="J267" s="53"/>
    </row>
    <row r="268" spans="1:10" s="68" customFormat="1" ht="19.5">
      <c r="A268" s="72"/>
      <c r="B268" s="72"/>
      <c r="C268" s="72"/>
      <c r="D268" s="31" t="s">
        <v>473</v>
      </c>
      <c r="E268" s="24"/>
      <c r="F268" s="45"/>
      <c r="G268" s="65">
        <f t="shared" si="15"/>
        <v>5789800</v>
      </c>
      <c r="H268" s="107"/>
      <c r="I268" s="91">
        <v>5789800</v>
      </c>
      <c r="J268" s="91"/>
    </row>
    <row r="269" spans="1:10" s="68" customFormat="1" ht="19.5">
      <c r="A269" s="72"/>
      <c r="B269" s="72"/>
      <c r="C269" s="72"/>
      <c r="D269" s="31" t="s">
        <v>166</v>
      </c>
      <c r="E269" s="27"/>
      <c r="F269" s="45"/>
      <c r="G269" s="65">
        <f t="shared" si="15"/>
        <v>28362969</v>
      </c>
      <c r="H269" s="107"/>
      <c r="I269" s="91">
        <v>28362969</v>
      </c>
      <c r="J269" s="91"/>
    </row>
    <row r="270" spans="1:10" s="60" customFormat="1" ht="42" customHeight="1">
      <c r="A270" s="32"/>
      <c r="B270" s="32"/>
      <c r="C270" s="32"/>
      <c r="D270" s="17"/>
      <c r="E270" s="18" t="s">
        <v>216</v>
      </c>
      <c r="F270" s="18" t="s">
        <v>538</v>
      </c>
      <c r="G270" s="62">
        <f>H270+I270</f>
        <v>114310413</v>
      </c>
      <c r="H270" s="52">
        <f>H272</f>
        <v>16351463</v>
      </c>
      <c r="I270" s="52">
        <f>I272</f>
        <v>97958950</v>
      </c>
      <c r="J270" s="52">
        <f>J272</f>
        <v>97958950</v>
      </c>
    </row>
    <row r="271" spans="1:10" s="60" customFormat="1" ht="18.75">
      <c r="A271" s="28"/>
      <c r="B271" s="28"/>
      <c r="C271" s="28"/>
      <c r="D271" s="28"/>
      <c r="E271" s="20" t="s">
        <v>2</v>
      </c>
      <c r="F271" s="20"/>
      <c r="G271" s="62">
        <f t="shared" si="15"/>
        <v>0</v>
      </c>
      <c r="H271" s="90"/>
      <c r="I271" s="90"/>
      <c r="J271" s="90"/>
    </row>
    <row r="272" spans="1:10" s="60" customFormat="1" ht="31.5">
      <c r="A272" s="61" t="s">
        <v>155</v>
      </c>
      <c r="B272" s="61"/>
      <c r="C272" s="61"/>
      <c r="D272" s="21" t="s">
        <v>156</v>
      </c>
      <c r="E272" s="20"/>
      <c r="F272" s="20"/>
      <c r="G272" s="62">
        <f t="shared" si="15"/>
        <v>114310413</v>
      </c>
      <c r="H272" s="52">
        <f>H273</f>
        <v>16351463</v>
      </c>
      <c r="I272" s="52">
        <f>I273</f>
        <v>97958950</v>
      </c>
      <c r="J272" s="52">
        <f>J273</f>
        <v>97958950</v>
      </c>
    </row>
    <row r="273" spans="1:10" s="60" customFormat="1" ht="31.5">
      <c r="A273" s="61" t="s">
        <v>157</v>
      </c>
      <c r="B273" s="61"/>
      <c r="C273" s="61"/>
      <c r="D273" s="21" t="s">
        <v>156</v>
      </c>
      <c r="E273" s="20"/>
      <c r="F273" s="20"/>
      <c r="G273" s="62">
        <f>H273+I273</f>
        <v>114310413</v>
      </c>
      <c r="H273" s="52">
        <f>H274+H278</f>
        <v>16351463</v>
      </c>
      <c r="I273" s="52">
        <f>I274+I278+I276</f>
        <v>97958950</v>
      </c>
      <c r="J273" s="52">
        <f>J274+J278+J276</f>
        <v>97958950</v>
      </c>
    </row>
    <row r="274" spans="1:10" s="68" customFormat="1" ht="18.75">
      <c r="A274" s="32" t="s">
        <v>332</v>
      </c>
      <c r="B274" s="32" t="s">
        <v>293</v>
      </c>
      <c r="C274" s="32"/>
      <c r="D274" s="17" t="s">
        <v>294</v>
      </c>
      <c r="E274" s="24"/>
      <c r="F274" s="24"/>
      <c r="G274" s="62">
        <f t="shared" si="15"/>
        <v>17627488</v>
      </c>
      <c r="H274" s="53">
        <f>H275</f>
        <v>12358908</v>
      </c>
      <c r="I274" s="53">
        <f>I275</f>
        <v>5268580</v>
      </c>
      <c r="J274" s="53">
        <f>J275</f>
        <v>5268580</v>
      </c>
    </row>
    <row r="275" spans="1:10" s="68" customFormat="1" ht="19.5">
      <c r="A275" s="72" t="s">
        <v>331</v>
      </c>
      <c r="B275" s="72" t="s">
        <v>295</v>
      </c>
      <c r="C275" s="72" t="s">
        <v>7</v>
      </c>
      <c r="D275" s="31" t="s">
        <v>124</v>
      </c>
      <c r="E275" s="24"/>
      <c r="F275" s="24"/>
      <c r="G275" s="65">
        <f t="shared" si="15"/>
        <v>17627488</v>
      </c>
      <c r="H275" s="91">
        <v>12358908</v>
      </c>
      <c r="I275" s="91">
        <v>5268580</v>
      </c>
      <c r="J275" s="91">
        <v>5268580</v>
      </c>
    </row>
    <row r="276" spans="1:10" s="68" customFormat="1" ht="72" customHeight="1">
      <c r="A276" s="32" t="s">
        <v>478</v>
      </c>
      <c r="B276" s="32" t="s">
        <v>9</v>
      </c>
      <c r="C276" s="32"/>
      <c r="D276" s="17" t="s">
        <v>482</v>
      </c>
      <c r="E276" s="24"/>
      <c r="F276" s="24"/>
      <c r="G276" s="65">
        <f t="shared" si="15"/>
        <v>92690370</v>
      </c>
      <c r="H276" s="91">
        <v>0</v>
      </c>
      <c r="I276" s="91">
        <f>I277</f>
        <v>92690370</v>
      </c>
      <c r="J276" s="91">
        <f>J277</f>
        <v>92690370</v>
      </c>
    </row>
    <row r="277" spans="1:10" s="85" customFormat="1" ht="19.5">
      <c r="A277" s="72" t="s">
        <v>479</v>
      </c>
      <c r="B277" s="72" t="s">
        <v>480</v>
      </c>
      <c r="C277" s="72" t="s">
        <v>7</v>
      </c>
      <c r="D277" s="31" t="s">
        <v>481</v>
      </c>
      <c r="E277" s="24"/>
      <c r="F277" s="24"/>
      <c r="G277" s="65">
        <f t="shared" si="15"/>
        <v>92690370</v>
      </c>
      <c r="H277" s="91"/>
      <c r="I277" s="91">
        <v>92690370</v>
      </c>
      <c r="J277" s="91">
        <v>92690370</v>
      </c>
    </row>
    <row r="278" spans="1:10" s="68" customFormat="1" ht="51" customHeight="1">
      <c r="A278" s="86" t="s">
        <v>391</v>
      </c>
      <c r="B278" s="86" t="s">
        <v>165</v>
      </c>
      <c r="C278" s="86" t="s">
        <v>8</v>
      </c>
      <c r="D278" s="87" t="s">
        <v>390</v>
      </c>
      <c r="E278" s="94"/>
      <c r="F278" s="94"/>
      <c r="G278" s="81">
        <f>H278+I278</f>
        <v>3992555</v>
      </c>
      <c r="H278" s="98">
        <v>3992555</v>
      </c>
      <c r="I278" s="98"/>
      <c r="J278" s="98"/>
    </row>
    <row r="279" spans="1:10" s="60" customFormat="1" ht="63.75" customHeight="1">
      <c r="A279" s="32"/>
      <c r="B279" s="32"/>
      <c r="C279" s="32"/>
      <c r="D279" s="17"/>
      <c r="E279" s="26" t="s">
        <v>363</v>
      </c>
      <c r="F279" s="18" t="s">
        <v>367</v>
      </c>
      <c r="G279" s="62">
        <f t="shared" si="15"/>
        <v>1500000</v>
      </c>
      <c r="H279" s="52">
        <f>H281</f>
        <v>1500000</v>
      </c>
      <c r="I279" s="53"/>
      <c r="J279" s="53"/>
    </row>
    <row r="280" spans="1:10" s="60" customFormat="1" ht="18.75">
      <c r="A280" s="32"/>
      <c r="B280" s="32"/>
      <c r="C280" s="32"/>
      <c r="D280" s="17"/>
      <c r="E280" s="20" t="s">
        <v>2</v>
      </c>
      <c r="F280" s="118"/>
      <c r="G280" s="62">
        <f t="shared" si="15"/>
        <v>0</v>
      </c>
      <c r="H280" s="52"/>
      <c r="I280" s="53"/>
      <c r="J280" s="53"/>
    </row>
    <row r="281" spans="1:10" s="60" customFormat="1" ht="55.5" customHeight="1">
      <c r="A281" s="61" t="s">
        <v>249</v>
      </c>
      <c r="B281" s="61"/>
      <c r="C281" s="61"/>
      <c r="D281" s="21" t="s">
        <v>250</v>
      </c>
      <c r="E281" s="20"/>
      <c r="F281" s="20"/>
      <c r="G281" s="62">
        <f t="shared" si="15"/>
        <v>1500000</v>
      </c>
      <c r="H281" s="52">
        <f>H282</f>
        <v>1500000</v>
      </c>
      <c r="I281" s="53"/>
      <c r="J281" s="53"/>
    </row>
    <row r="282" spans="1:10" s="60" customFormat="1" ht="55.5" customHeight="1">
      <c r="A282" s="61" t="s">
        <v>251</v>
      </c>
      <c r="B282" s="61"/>
      <c r="C282" s="61"/>
      <c r="D282" s="21" t="s">
        <v>250</v>
      </c>
      <c r="E282" s="20"/>
      <c r="F282" s="20"/>
      <c r="G282" s="62">
        <f>H282+I282</f>
        <v>1500000</v>
      </c>
      <c r="H282" s="52">
        <f>H283+H287+H289+H285</f>
        <v>1500000</v>
      </c>
      <c r="I282" s="53">
        <f>I288</f>
        <v>0</v>
      </c>
      <c r="J282" s="53">
        <f>J288</f>
        <v>0</v>
      </c>
    </row>
    <row r="283" spans="1:10" s="60" customFormat="1" ht="18.75">
      <c r="A283" s="32" t="s">
        <v>312</v>
      </c>
      <c r="B283" s="32" t="s">
        <v>293</v>
      </c>
      <c r="C283" s="32"/>
      <c r="D283" s="43" t="s">
        <v>294</v>
      </c>
      <c r="E283" s="20"/>
      <c r="F283" s="20"/>
      <c r="G283" s="62">
        <f>H283+I283</f>
        <v>250000</v>
      </c>
      <c r="H283" s="53">
        <f>H284</f>
        <v>250000</v>
      </c>
      <c r="I283" s="53"/>
      <c r="J283" s="53"/>
    </row>
    <row r="284" spans="1:10" s="68" customFormat="1" ht="19.5">
      <c r="A284" s="72" t="s">
        <v>297</v>
      </c>
      <c r="B284" s="72" t="s">
        <v>295</v>
      </c>
      <c r="C284" s="72" t="s">
        <v>296</v>
      </c>
      <c r="D284" s="31" t="s">
        <v>124</v>
      </c>
      <c r="E284" s="24"/>
      <c r="F284" s="24"/>
      <c r="G284" s="65">
        <f>H284</f>
        <v>250000</v>
      </c>
      <c r="H284" s="91">
        <v>250000</v>
      </c>
      <c r="I284" s="91"/>
      <c r="J284" s="91"/>
    </row>
    <row r="285" spans="1:10" s="60" customFormat="1" ht="18.75">
      <c r="A285" s="32" t="s">
        <v>298</v>
      </c>
      <c r="B285" s="32" t="s">
        <v>267</v>
      </c>
      <c r="C285" s="32"/>
      <c r="D285" s="17" t="s">
        <v>268</v>
      </c>
      <c r="E285" s="20"/>
      <c r="F285" s="20"/>
      <c r="G285" s="62">
        <f>H285</f>
        <v>816000</v>
      </c>
      <c r="H285" s="53">
        <f>H286</f>
        <v>816000</v>
      </c>
      <c r="I285" s="53"/>
      <c r="J285" s="53"/>
    </row>
    <row r="286" spans="1:10" s="68" customFormat="1" ht="31.5">
      <c r="A286" s="72" t="s">
        <v>259</v>
      </c>
      <c r="B286" s="72" t="s">
        <v>129</v>
      </c>
      <c r="C286" s="72" t="s">
        <v>12</v>
      </c>
      <c r="D286" s="31" t="s">
        <v>120</v>
      </c>
      <c r="E286" s="24"/>
      <c r="F286" s="24"/>
      <c r="G286" s="65">
        <f>H286</f>
        <v>816000</v>
      </c>
      <c r="H286" s="91">
        <v>816000</v>
      </c>
      <c r="I286" s="91"/>
      <c r="J286" s="91"/>
    </row>
    <row r="287" spans="1:10" s="60" customFormat="1" ht="18.75">
      <c r="A287" s="32" t="s">
        <v>290</v>
      </c>
      <c r="B287" s="32" t="s">
        <v>291</v>
      </c>
      <c r="C287" s="32"/>
      <c r="D287" s="17" t="s">
        <v>292</v>
      </c>
      <c r="E287" s="20"/>
      <c r="F287" s="20"/>
      <c r="G287" s="62">
        <f t="shared" si="15"/>
        <v>80000</v>
      </c>
      <c r="H287" s="53">
        <f>H288</f>
        <v>80000</v>
      </c>
      <c r="I287" s="53"/>
      <c r="J287" s="53"/>
    </row>
    <row r="288" spans="1:10" s="68" customFormat="1" ht="19.5">
      <c r="A288" s="72" t="s">
        <v>256</v>
      </c>
      <c r="B288" s="72" t="s">
        <v>131</v>
      </c>
      <c r="C288" s="72" t="s">
        <v>15</v>
      </c>
      <c r="D288" s="31" t="s">
        <v>130</v>
      </c>
      <c r="E288" s="27"/>
      <c r="F288" s="45"/>
      <c r="G288" s="65">
        <f t="shared" si="15"/>
        <v>80000</v>
      </c>
      <c r="H288" s="91">
        <v>80000</v>
      </c>
      <c r="I288" s="91"/>
      <c r="J288" s="91"/>
    </row>
    <row r="289" spans="1:10" s="60" customFormat="1" ht="18.75">
      <c r="A289" s="32" t="s">
        <v>287</v>
      </c>
      <c r="B289" s="32" t="s">
        <v>288</v>
      </c>
      <c r="C289" s="32"/>
      <c r="D289" s="17" t="s">
        <v>289</v>
      </c>
      <c r="E289" s="26"/>
      <c r="F289" s="40"/>
      <c r="G289" s="62">
        <f t="shared" si="15"/>
        <v>354000</v>
      </c>
      <c r="H289" s="53">
        <f>H290</f>
        <v>354000</v>
      </c>
      <c r="I289" s="53"/>
      <c r="J289" s="53"/>
    </row>
    <row r="290" spans="1:10" s="68" customFormat="1" ht="47.25">
      <c r="A290" s="72" t="s">
        <v>252</v>
      </c>
      <c r="B290" s="72" t="s">
        <v>44</v>
      </c>
      <c r="C290" s="72" t="s">
        <v>16</v>
      </c>
      <c r="D290" s="31" t="s">
        <v>111</v>
      </c>
      <c r="E290" s="27"/>
      <c r="F290" s="45"/>
      <c r="G290" s="65">
        <f t="shared" si="15"/>
        <v>354000</v>
      </c>
      <c r="H290" s="91">
        <v>354000</v>
      </c>
      <c r="I290" s="91"/>
      <c r="J290" s="91"/>
    </row>
    <row r="291" spans="1:10" s="60" customFormat="1" ht="47.25">
      <c r="A291" s="32"/>
      <c r="B291" s="32"/>
      <c r="C291" s="32"/>
      <c r="D291" s="17"/>
      <c r="E291" s="18" t="s">
        <v>258</v>
      </c>
      <c r="F291" s="18" t="s">
        <v>361</v>
      </c>
      <c r="G291" s="62">
        <f>G293</f>
        <v>2445100</v>
      </c>
      <c r="H291" s="52">
        <f>H293</f>
        <v>2445100</v>
      </c>
      <c r="I291" s="53"/>
      <c r="J291" s="53"/>
    </row>
    <row r="292" spans="1:10" s="60" customFormat="1" ht="23.25" customHeight="1">
      <c r="A292" s="32"/>
      <c r="B292" s="32"/>
      <c r="C292" s="32"/>
      <c r="D292" s="17"/>
      <c r="E292" s="20" t="s">
        <v>2</v>
      </c>
      <c r="F292" s="40"/>
      <c r="G292" s="62"/>
      <c r="H292" s="52"/>
      <c r="I292" s="53"/>
      <c r="J292" s="53"/>
    </row>
    <row r="293" spans="1:10" s="60" customFormat="1" ht="37.5" customHeight="1">
      <c r="A293" s="61" t="s">
        <v>30</v>
      </c>
      <c r="B293" s="61"/>
      <c r="C293" s="61"/>
      <c r="D293" s="21" t="s">
        <v>10</v>
      </c>
      <c r="E293" s="24"/>
      <c r="F293" s="40"/>
      <c r="G293" s="62">
        <f>H293</f>
        <v>2445100</v>
      </c>
      <c r="H293" s="52">
        <f>H294</f>
        <v>2445100</v>
      </c>
      <c r="I293" s="53"/>
      <c r="J293" s="53"/>
    </row>
    <row r="294" spans="1:10" s="60" customFormat="1" ht="37.5" customHeight="1">
      <c r="A294" s="61" t="s">
        <v>31</v>
      </c>
      <c r="B294" s="61"/>
      <c r="C294" s="61"/>
      <c r="D294" s="21" t="s">
        <v>10</v>
      </c>
      <c r="E294" s="24"/>
      <c r="F294" s="40"/>
      <c r="G294" s="62">
        <f>H294</f>
        <v>2445100</v>
      </c>
      <c r="H294" s="52">
        <f>H295+H297</f>
        <v>2445100</v>
      </c>
      <c r="I294" s="53"/>
      <c r="J294" s="53"/>
    </row>
    <row r="295" spans="1:10" s="60" customFormat="1" ht="37.5" customHeight="1">
      <c r="A295" s="32" t="s">
        <v>283</v>
      </c>
      <c r="B295" s="32" t="s">
        <v>284</v>
      </c>
      <c r="C295" s="32"/>
      <c r="D295" s="17" t="s">
        <v>285</v>
      </c>
      <c r="E295" s="24"/>
      <c r="F295" s="40"/>
      <c r="G295" s="62">
        <f>H295+I295</f>
        <v>1958200</v>
      </c>
      <c r="H295" s="53">
        <f>H296</f>
        <v>1958200</v>
      </c>
      <c r="I295" s="53"/>
      <c r="J295" s="53"/>
    </row>
    <row r="296" spans="1:10" s="68" customFormat="1" ht="37.5" customHeight="1">
      <c r="A296" s="72" t="s">
        <v>61</v>
      </c>
      <c r="B296" s="72">
        <v>3112</v>
      </c>
      <c r="C296" s="72" t="s">
        <v>9</v>
      </c>
      <c r="D296" s="31" t="s">
        <v>35</v>
      </c>
      <c r="E296" s="24"/>
      <c r="F296" s="45"/>
      <c r="G296" s="65">
        <f>H296</f>
        <v>1958200</v>
      </c>
      <c r="H296" s="91">
        <v>1958200</v>
      </c>
      <c r="I296" s="91"/>
      <c r="J296" s="91"/>
    </row>
    <row r="297" spans="1:10" s="60" customFormat="1" ht="29.25" customHeight="1">
      <c r="A297" s="32" t="s">
        <v>286</v>
      </c>
      <c r="B297" s="32" t="s">
        <v>267</v>
      </c>
      <c r="C297" s="32"/>
      <c r="D297" s="17" t="s">
        <v>268</v>
      </c>
      <c r="E297" s="24"/>
      <c r="F297" s="40"/>
      <c r="G297" s="62">
        <f>H297+I297</f>
        <v>486900</v>
      </c>
      <c r="H297" s="53">
        <f>H298</f>
        <v>486900</v>
      </c>
      <c r="I297" s="53"/>
      <c r="J297" s="53"/>
    </row>
    <row r="298" spans="1:10" s="68" customFormat="1" ht="37.5" customHeight="1">
      <c r="A298" s="72" t="s">
        <v>119</v>
      </c>
      <c r="B298" s="72" t="s">
        <v>129</v>
      </c>
      <c r="C298" s="72" t="s">
        <v>12</v>
      </c>
      <c r="D298" s="31" t="s">
        <v>120</v>
      </c>
      <c r="E298" s="24"/>
      <c r="F298" s="45"/>
      <c r="G298" s="65">
        <f>H298</f>
        <v>486900</v>
      </c>
      <c r="H298" s="91">
        <v>486900</v>
      </c>
      <c r="I298" s="91"/>
      <c r="J298" s="91"/>
    </row>
    <row r="299" spans="1:10" s="68" customFormat="1" ht="47.25">
      <c r="A299" s="32"/>
      <c r="B299" s="32"/>
      <c r="C299" s="32"/>
      <c r="D299" s="17"/>
      <c r="E299" s="18" t="s">
        <v>541</v>
      </c>
      <c r="F299" s="18" t="s">
        <v>562</v>
      </c>
      <c r="G299" s="62">
        <f>G301</f>
        <v>24019238</v>
      </c>
      <c r="H299" s="62">
        <f>H301</f>
        <v>23769238</v>
      </c>
      <c r="I299" s="62">
        <f>I301</f>
        <v>250000</v>
      </c>
      <c r="J299" s="62">
        <f>J301</f>
        <v>250000</v>
      </c>
    </row>
    <row r="300" spans="1:10" s="60" customFormat="1" ht="18.75">
      <c r="A300" s="32"/>
      <c r="B300" s="32"/>
      <c r="C300" s="32"/>
      <c r="D300" s="17"/>
      <c r="E300" s="20" t="s">
        <v>2</v>
      </c>
      <c r="F300" s="20"/>
      <c r="G300" s="62">
        <f>H300+I300</f>
        <v>0</v>
      </c>
      <c r="H300" s="53"/>
      <c r="I300" s="53"/>
      <c r="J300" s="53"/>
    </row>
    <row r="301" spans="1:10" s="119" customFormat="1" ht="47.25">
      <c r="A301" s="61" t="s">
        <v>392</v>
      </c>
      <c r="B301" s="61"/>
      <c r="C301" s="61"/>
      <c r="D301" s="21" t="s">
        <v>396</v>
      </c>
      <c r="E301" s="26"/>
      <c r="F301" s="26"/>
      <c r="G301" s="62">
        <f>G302</f>
        <v>24019238</v>
      </c>
      <c r="H301" s="62">
        <f>H302</f>
        <v>23769238</v>
      </c>
      <c r="I301" s="62">
        <f>I302</f>
        <v>250000</v>
      </c>
      <c r="J301" s="62">
        <f>J302</f>
        <v>250000</v>
      </c>
    </row>
    <row r="302" spans="1:10" s="82" customFormat="1" ht="47.25">
      <c r="A302" s="120" t="s">
        <v>393</v>
      </c>
      <c r="B302" s="120"/>
      <c r="C302" s="120"/>
      <c r="D302" s="79" t="s">
        <v>396</v>
      </c>
      <c r="E302" s="121"/>
      <c r="F302" s="121"/>
      <c r="G302" s="81">
        <f>H302+I302</f>
        <v>24019238</v>
      </c>
      <c r="H302" s="81">
        <f>H304+H306+H307+H308+H309+H310+H311+H313+H305</f>
        <v>23769238</v>
      </c>
      <c r="I302" s="81">
        <f>I304+I306+I307+I308+I309+I310+I311+I313+I305</f>
        <v>250000</v>
      </c>
      <c r="J302" s="81">
        <f>J304+J306+J307+J308+J309+J310+J311+J313+J305</f>
        <v>250000</v>
      </c>
    </row>
    <row r="303" spans="1:10" s="82" customFormat="1" ht="18.75">
      <c r="A303" s="32" t="s">
        <v>461</v>
      </c>
      <c r="B303" s="32" t="s">
        <v>462</v>
      </c>
      <c r="C303" s="32"/>
      <c r="D303" s="34" t="s">
        <v>395</v>
      </c>
      <c r="E303" s="26"/>
      <c r="F303" s="26"/>
      <c r="G303" s="62">
        <f>G304</f>
        <v>594100</v>
      </c>
      <c r="H303" s="62">
        <f>H304</f>
        <v>594100</v>
      </c>
      <c r="I303" s="62">
        <f>I304</f>
        <v>0</v>
      </c>
      <c r="J303" s="62">
        <f>J304</f>
        <v>0</v>
      </c>
    </row>
    <row r="304" spans="1:10" s="103" customFormat="1" ht="31.5">
      <c r="A304" s="72" t="s">
        <v>458</v>
      </c>
      <c r="B304" s="72" t="s">
        <v>459</v>
      </c>
      <c r="C304" s="72" t="s">
        <v>394</v>
      </c>
      <c r="D304" s="39" t="s">
        <v>460</v>
      </c>
      <c r="E304" s="27"/>
      <c r="F304" s="27"/>
      <c r="G304" s="65">
        <f>H304+I304</f>
        <v>594100</v>
      </c>
      <c r="H304" s="91">
        <v>594100</v>
      </c>
      <c r="I304" s="107"/>
      <c r="J304" s="107"/>
    </row>
    <row r="305" spans="1:10" s="103" customFormat="1" ht="19.5">
      <c r="A305" s="72" t="s">
        <v>543</v>
      </c>
      <c r="B305" s="72" t="s">
        <v>544</v>
      </c>
      <c r="C305" s="72" t="s">
        <v>545</v>
      </c>
      <c r="D305" s="39" t="s">
        <v>546</v>
      </c>
      <c r="E305" s="27"/>
      <c r="F305" s="27"/>
      <c r="G305" s="65">
        <f>H305+I305</f>
        <v>126000</v>
      </c>
      <c r="H305" s="91">
        <v>126000</v>
      </c>
      <c r="I305" s="107"/>
      <c r="J305" s="107"/>
    </row>
    <row r="306" spans="1:10" s="60" customFormat="1" ht="18.75">
      <c r="A306" s="32" t="s">
        <v>397</v>
      </c>
      <c r="B306" s="32" t="s">
        <v>398</v>
      </c>
      <c r="C306" s="32" t="s">
        <v>399</v>
      </c>
      <c r="D306" s="34" t="s">
        <v>400</v>
      </c>
      <c r="E306" s="110"/>
      <c r="F306" s="111"/>
      <c r="G306" s="62">
        <f>H306+I306</f>
        <v>2045000</v>
      </c>
      <c r="H306" s="71">
        <v>1795000</v>
      </c>
      <c r="I306" s="71">
        <v>250000</v>
      </c>
      <c r="J306" s="71">
        <v>250000</v>
      </c>
    </row>
    <row r="307" spans="1:10" s="60" customFormat="1" ht="30" customHeight="1">
      <c r="A307" s="32" t="s">
        <v>401</v>
      </c>
      <c r="B307" s="32" t="s">
        <v>402</v>
      </c>
      <c r="C307" s="32" t="s">
        <v>403</v>
      </c>
      <c r="D307" s="34" t="s">
        <v>404</v>
      </c>
      <c r="E307" s="110"/>
      <c r="F307" s="111"/>
      <c r="G307" s="62">
        <f t="shared" ref="G307:G318" si="16">H307+I307</f>
        <v>261000</v>
      </c>
      <c r="H307" s="71">
        <v>261000</v>
      </c>
      <c r="I307" s="62"/>
      <c r="J307" s="62"/>
    </row>
    <row r="308" spans="1:10" s="60" customFormat="1" ht="18.75">
      <c r="A308" s="32" t="s">
        <v>405</v>
      </c>
      <c r="B308" s="32" t="s">
        <v>406</v>
      </c>
      <c r="C308" s="32" t="s">
        <v>407</v>
      </c>
      <c r="D308" s="34" t="s">
        <v>408</v>
      </c>
      <c r="E308" s="110"/>
      <c r="F308" s="111"/>
      <c r="G308" s="62">
        <f t="shared" si="16"/>
        <v>400000</v>
      </c>
      <c r="H308" s="71">
        <v>400000</v>
      </c>
      <c r="I308" s="62"/>
      <c r="J308" s="62"/>
    </row>
    <row r="309" spans="1:10" s="60" customFormat="1" ht="18.75">
      <c r="A309" s="32" t="s">
        <v>409</v>
      </c>
      <c r="B309" s="32" t="s">
        <v>410</v>
      </c>
      <c r="C309" s="32" t="s">
        <v>407</v>
      </c>
      <c r="D309" s="34" t="s">
        <v>411</v>
      </c>
      <c r="E309" s="110"/>
      <c r="F309" s="111"/>
      <c r="G309" s="62">
        <f t="shared" si="16"/>
        <v>2954437</v>
      </c>
      <c r="H309" s="71">
        <v>2954437</v>
      </c>
      <c r="I309" s="62"/>
      <c r="J309" s="62"/>
    </row>
    <row r="310" spans="1:10" s="60" customFormat="1" ht="30" customHeight="1">
      <c r="A310" s="32" t="s">
        <v>412</v>
      </c>
      <c r="B310" s="32" t="s">
        <v>413</v>
      </c>
      <c r="C310" s="32" t="s">
        <v>414</v>
      </c>
      <c r="D310" s="34" t="s">
        <v>415</v>
      </c>
      <c r="E310" s="110"/>
      <c r="F310" s="111"/>
      <c r="G310" s="62">
        <f t="shared" si="16"/>
        <v>2453101</v>
      </c>
      <c r="H310" s="71">
        <v>2453101</v>
      </c>
      <c r="I310" s="62"/>
      <c r="J310" s="62"/>
    </row>
    <row r="311" spans="1:10" s="60" customFormat="1" ht="30" customHeight="1">
      <c r="A311" s="32" t="s">
        <v>416</v>
      </c>
      <c r="B311" s="32" t="s">
        <v>291</v>
      </c>
      <c r="C311" s="32"/>
      <c r="D311" s="34" t="s">
        <v>417</v>
      </c>
      <c r="E311" s="110"/>
      <c r="F311" s="111"/>
      <c r="G311" s="62">
        <f t="shared" si="16"/>
        <v>14308000</v>
      </c>
      <c r="H311" s="71">
        <f>H312</f>
        <v>14308000</v>
      </c>
      <c r="I311" s="62"/>
      <c r="J311" s="62"/>
    </row>
    <row r="312" spans="1:10" s="68" customFormat="1" ht="30" customHeight="1">
      <c r="A312" s="72" t="s">
        <v>418</v>
      </c>
      <c r="B312" s="72" t="s">
        <v>131</v>
      </c>
      <c r="C312" s="72" t="s">
        <v>15</v>
      </c>
      <c r="D312" s="39" t="s">
        <v>130</v>
      </c>
      <c r="E312" s="122"/>
      <c r="F312" s="123"/>
      <c r="G312" s="65">
        <f t="shared" si="16"/>
        <v>14308000</v>
      </c>
      <c r="H312" s="76">
        <v>14308000</v>
      </c>
      <c r="I312" s="65"/>
      <c r="J312" s="65"/>
    </row>
    <row r="313" spans="1:10" s="60" customFormat="1" ht="30" customHeight="1">
      <c r="A313" s="28">
        <v>1018410</v>
      </c>
      <c r="B313" s="28">
        <v>8410</v>
      </c>
      <c r="C313" s="32" t="s">
        <v>476</v>
      </c>
      <c r="D313" s="59" t="s">
        <v>419</v>
      </c>
      <c r="E313" s="110"/>
      <c r="F313" s="111"/>
      <c r="G313" s="62">
        <f t="shared" si="16"/>
        <v>877600</v>
      </c>
      <c r="H313" s="71">
        <v>877600</v>
      </c>
      <c r="I313" s="62"/>
      <c r="J313" s="62"/>
    </row>
    <row r="314" spans="1:10" s="82" customFormat="1" ht="78.75">
      <c r="A314" s="61"/>
      <c r="B314" s="61"/>
      <c r="C314" s="61"/>
      <c r="D314" s="33"/>
      <c r="E314" s="18" t="s">
        <v>564</v>
      </c>
      <c r="F314" s="18" t="s">
        <v>563</v>
      </c>
      <c r="G314" s="62">
        <f t="shared" si="16"/>
        <v>5900000</v>
      </c>
      <c r="H314" s="52">
        <f>H316+H319+H322</f>
        <v>5900000</v>
      </c>
      <c r="I314" s="52">
        <f>I316+I319+I322</f>
        <v>0</v>
      </c>
      <c r="J314" s="52">
        <f>J316+J319+J322</f>
        <v>0</v>
      </c>
    </row>
    <row r="315" spans="1:10" s="60" customFormat="1" ht="18.75">
      <c r="A315" s="28"/>
      <c r="B315" s="28"/>
      <c r="C315" s="28"/>
      <c r="D315" s="28"/>
      <c r="E315" s="20" t="s">
        <v>2</v>
      </c>
      <c r="F315" s="20"/>
      <c r="G315" s="62">
        <f t="shared" si="16"/>
        <v>0</v>
      </c>
      <c r="H315" s="90"/>
      <c r="I315" s="90"/>
      <c r="J315" s="90"/>
    </row>
    <row r="316" spans="1:10" s="60" customFormat="1" ht="31.5">
      <c r="A316" s="61" t="s">
        <v>420</v>
      </c>
      <c r="B316" s="61"/>
      <c r="C316" s="61"/>
      <c r="D316" s="21" t="s">
        <v>421</v>
      </c>
      <c r="E316" s="20"/>
      <c r="F316" s="20"/>
      <c r="G316" s="62">
        <f t="shared" si="16"/>
        <v>3500000</v>
      </c>
      <c r="H316" s="52">
        <f t="shared" ref="H316:J317" si="17">H317</f>
        <v>3500000</v>
      </c>
      <c r="I316" s="52">
        <f t="shared" si="17"/>
        <v>0</v>
      </c>
      <c r="J316" s="52">
        <f t="shared" si="17"/>
        <v>0</v>
      </c>
    </row>
    <row r="317" spans="1:10" s="60" customFormat="1" ht="31.5">
      <c r="A317" s="61" t="s">
        <v>422</v>
      </c>
      <c r="B317" s="61"/>
      <c r="C317" s="61"/>
      <c r="D317" s="21" t="s">
        <v>421</v>
      </c>
      <c r="E317" s="20"/>
      <c r="F317" s="20"/>
      <c r="G317" s="62">
        <f t="shared" si="16"/>
        <v>3500000</v>
      </c>
      <c r="H317" s="52">
        <f t="shared" si="17"/>
        <v>3500000</v>
      </c>
      <c r="I317" s="52">
        <f t="shared" si="17"/>
        <v>0</v>
      </c>
      <c r="J317" s="52">
        <f t="shared" si="17"/>
        <v>0</v>
      </c>
    </row>
    <row r="318" spans="1:10" s="60" customFormat="1" ht="31.5">
      <c r="A318" s="32" t="s">
        <v>423</v>
      </c>
      <c r="B318" s="32" t="s">
        <v>424</v>
      </c>
      <c r="C318" s="32" t="s">
        <v>29</v>
      </c>
      <c r="D318" s="17" t="s">
        <v>425</v>
      </c>
      <c r="E318" s="20"/>
      <c r="F318" s="20"/>
      <c r="G318" s="62">
        <f t="shared" si="16"/>
        <v>3500000</v>
      </c>
      <c r="H318" s="53">
        <v>3500000</v>
      </c>
      <c r="I318" s="53"/>
      <c r="J318" s="53"/>
    </row>
    <row r="319" spans="1:10" s="60" customFormat="1" ht="31.5">
      <c r="A319" s="61" t="s">
        <v>85</v>
      </c>
      <c r="B319" s="32"/>
      <c r="C319" s="32"/>
      <c r="D319" s="21" t="s">
        <v>24</v>
      </c>
      <c r="E319" s="20"/>
      <c r="F319" s="20"/>
      <c r="G319" s="62">
        <f>H319+I319</f>
        <v>700000</v>
      </c>
      <c r="H319" s="52">
        <f>H320</f>
        <v>700000</v>
      </c>
      <c r="I319" s="52"/>
      <c r="J319" s="52"/>
    </row>
    <row r="320" spans="1:10" s="60" customFormat="1" ht="31.5">
      <c r="A320" s="61" t="s">
        <v>86</v>
      </c>
      <c r="B320" s="32"/>
      <c r="C320" s="32"/>
      <c r="D320" s="21" t="s">
        <v>114</v>
      </c>
      <c r="E320" s="20"/>
      <c r="F320" s="20"/>
      <c r="G320" s="62">
        <f>H320+I320</f>
        <v>700000</v>
      </c>
      <c r="H320" s="52">
        <f>H321</f>
        <v>700000</v>
      </c>
      <c r="I320" s="52"/>
      <c r="J320" s="52"/>
    </row>
    <row r="321" spans="1:10" s="60" customFormat="1" ht="18.75">
      <c r="A321" s="32" t="s">
        <v>426</v>
      </c>
      <c r="B321" s="32" t="s">
        <v>91</v>
      </c>
      <c r="C321" s="32" t="s">
        <v>4</v>
      </c>
      <c r="D321" s="34" t="s">
        <v>427</v>
      </c>
      <c r="E321" s="20"/>
      <c r="F321" s="20"/>
      <c r="G321" s="62">
        <f>H321+I321</f>
        <v>700000</v>
      </c>
      <c r="H321" s="71">
        <v>700000</v>
      </c>
      <c r="I321" s="62">
        <f>I319+I320</f>
        <v>0</v>
      </c>
      <c r="J321" s="53"/>
    </row>
    <row r="322" spans="1:10" s="82" customFormat="1" ht="31.5">
      <c r="A322" s="61" t="s">
        <v>428</v>
      </c>
      <c r="B322" s="61"/>
      <c r="C322" s="61"/>
      <c r="D322" s="21" t="s">
        <v>429</v>
      </c>
      <c r="E322" s="26"/>
      <c r="F322" s="26"/>
      <c r="G322" s="62">
        <f t="shared" ref="G322:G346" si="18">H322+I322</f>
        <v>1700000</v>
      </c>
      <c r="H322" s="52">
        <f t="shared" ref="H322:J323" si="19">H323</f>
        <v>1700000</v>
      </c>
      <c r="I322" s="52">
        <f t="shared" si="19"/>
        <v>0</v>
      </c>
      <c r="J322" s="52">
        <f t="shared" si="19"/>
        <v>0</v>
      </c>
    </row>
    <row r="323" spans="1:10" s="82" customFormat="1" ht="31.5">
      <c r="A323" s="61" t="s">
        <v>430</v>
      </c>
      <c r="B323" s="61"/>
      <c r="C323" s="61"/>
      <c r="D323" s="21" t="s">
        <v>429</v>
      </c>
      <c r="E323" s="26"/>
      <c r="F323" s="26"/>
      <c r="G323" s="62">
        <f t="shared" si="18"/>
        <v>1700000</v>
      </c>
      <c r="H323" s="52">
        <f t="shared" si="19"/>
        <v>1700000</v>
      </c>
      <c r="I323" s="52">
        <f t="shared" si="19"/>
        <v>0</v>
      </c>
      <c r="J323" s="52">
        <f t="shared" si="19"/>
        <v>0</v>
      </c>
    </row>
    <row r="324" spans="1:10" s="60" customFormat="1" ht="18.75">
      <c r="A324" s="32" t="s">
        <v>431</v>
      </c>
      <c r="B324" s="83" t="s">
        <v>131</v>
      </c>
      <c r="C324" s="83" t="s">
        <v>15</v>
      </c>
      <c r="D324" s="25" t="s">
        <v>130</v>
      </c>
      <c r="E324" s="26"/>
      <c r="F324" s="26"/>
      <c r="G324" s="62">
        <f t="shared" si="18"/>
        <v>1700000</v>
      </c>
      <c r="H324" s="53">
        <v>1700000</v>
      </c>
      <c r="I324" s="53"/>
      <c r="J324" s="53"/>
    </row>
    <row r="325" spans="1:10" s="60" customFormat="1" ht="81" customHeight="1">
      <c r="A325" s="32"/>
      <c r="B325" s="32"/>
      <c r="C325" s="32"/>
      <c r="D325" s="17"/>
      <c r="E325" s="26" t="s">
        <v>463</v>
      </c>
      <c r="F325" s="18" t="s">
        <v>565</v>
      </c>
      <c r="G325" s="62">
        <f t="shared" si="18"/>
        <v>13690000</v>
      </c>
      <c r="H325" s="52">
        <f>H327</f>
        <v>13690000</v>
      </c>
      <c r="I325" s="52"/>
      <c r="J325" s="52"/>
    </row>
    <row r="326" spans="1:10" s="60" customFormat="1" ht="21" customHeight="1">
      <c r="A326" s="32"/>
      <c r="B326" s="32"/>
      <c r="C326" s="32"/>
      <c r="D326" s="17"/>
      <c r="E326" s="20" t="s">
        <v>2</v>
      </c>
      <c r="F326" s="18"/>
      <c r="G326" s="62"/>
      <c r="H326" s="52"/>
      <c r="I326" s="52"/>
      <c r="J326" s="52"/>
    </row>
    <row r="327" spans="1:10" s="102" customFormat="1" ht="47.25">
      <c r="A327" s="61" t="s">
        <v>432</v>
      </c>
      <c r="B327" s="61"/>
      <c r="C327" s="61"/>
      <c r="D327" s="54" t="s">
        <v>453</v>
      </c>
      <c r="E327" s="20"/>
      <c r="F327" s="20"/>
      <c r="G327" s="62">
        <f t="shared" si="18"/>
        <v>13690000</v>
      </c>
      <c r="H327" s="52">
        <f t="shared" ref="H327:J328" si="20">H328</f>
        <v>13690000</v>
      </c>
      <c r="I327" s="52">
        <f t="shared" si="20"/>
        <v>0</v>
      </c>
      <c r="J327" s="52">
        <f t="shared" si="20"/>
        <v>0</v>
      </c>
    </row>
    <row r="328" spans="1:10" s="60" customFormat="1" ht="47.25">
      <c r="A328" s="120" t="s">
        <v>433</v>
      </c>
      <c r="B328" s="120"/>
      <c r="C328" s="120"/>
      <c r="D328" s="124" t="s">
        <v>453</v>
      </c>
      <c r="E328" s="80"/>
      <c r="F328" s="80"/>
      <c r="G328" s="81">
        <f t="shared" si="18"/>
        <v>13690000</v>
      </c>
      <c r="H328" s="89">
        <f t="shared" si="20"/>
        <v>13690000</v>
      </c>
      <c r="I328" s="89">
        <f t="shared" si="20"/>
        <v>0</v>
      </c>
      <c r="J328" s="89">
        <f t="shared" si="20"/>
        <v>0</v>
      </c>
    </row>
    <row r="329" spans="1:10" s="68" customFormat="1" ht="18.75">
      <c r="A329" s="32" t="s">
        <v>434</v>
      </c>
      <c r="B329" s="32" t="s">
        <v>295</v>
      </c>
      <c r="C329" s="32" t="s">
        <v>7</v>
      </c>
      <c r="D329" s="34" t="s">
        <v>124</v>
      </c>
      <c r="E329" s="55"/>
      <c r="F329" s="55"/>
      <c r="G329" s="62">
        <f t="shared" si="18"/>
        <v>13690000</v>
      </c>
      <c r="H329" s="53">
        <v>13690000</v>
      </c>
      <c r="I329" s="53">
        <v>0</v>
      </c>
      <c r="J329" s="53">
        <v>0</v>
      </c>
    </row>
    <row r="330" spans="1:10" s="60" customFormat="1" ht="47.25">
      <c r="A330" s="32"/>
      <c r="B330" s="32"/>
      <c r="C330" s="32"/>
      <c r="D330" s="34"/>
      <c r="E330" s="18" t="s">
        <v>567</v>
      </c>
      <c r="F330" s="18" t="s">
        <v>566</v>
      </c>
      <c r="G330" s="62">
        <f t="shared" si="18"/>
        <v>1302000</v>
      </c>
      <c r="H330" s="52">
        <f>H332</f>
        <v>1302000</v>
      </c>
      <c r="I330" s="52">
        <f>I332</f>
        <v>0</v>
      </c>
      <c r="J330" s="52">
        <f>J332</f>
        <v>0</v>
      </c>
    </row>
    <row r="331" spans="1:10" s="60" customFormat="1" ht="18.75">
      <c r="A331" s="32"/>
      <c r="B331" s="32"/>
      <c r="C331" s="32"/>
      <c r="D331" s="34"/>
      <c r="E331" s="20" t="s">
        <v>2</v>
      </c>
      <c r="F331" s="20"/>
      <c r="G331" s="62">
        <f t="shared" si="18"/>
        <v>0</v>
      </c>
      <c r="H331" s="53"/>
      <c r="I331" s="53"/>
      <c r="J331" s="53"/>
    </row>
    <row r="332" spans="1:10" s="60" customFormat="1" ht="47.25">
      <c r="A332" s="61" t="s">
        <v>432</v>
      </c>
      <c r="B332" s="61"/>
      <c r="C332" s="61"/>
      <c r="D332" s="54" t="s">
        <v>453</v>
      </c>
      <c r="E332" s="20"/>
      <c r="F332" s="20"/>
      <c r="G332" s="62">
        <f t="shared" si="18"/>
        <v>1302000</v>
      </c>
      <c r="H332" s="52">
        <f t="shared" ref="H332:J333" si="21">H333</f>
        <v>1302000</v>
      </c>
      <c r="I332" s="52">
        <f t="shared" si="21"/>
        <v>0</v>
      </c>
      <c r="J332" s="52">
        <f t="shared" si="21"/>
        <v>0</v>
      </c>
    </row>
    <row r="333" spans="1:10" s="60" customFormat="1" ht="47.25">
      <c r="A333" s="61" t="s">
        <v>433</v>
      </c>
      <c r="B333" s="61"/>
      <c r="C333" s="61"/>
      <c r="D333" s="54" t="s">
        <v>453</v>
      </c>
      <c r="E333" s="20"/>
      <c r="F333" s="20"/>
      <c r="G333" s="62">
        <f t="shared" si="18"/>
        <v>1302000</v>
      </c>
      <c r="H333" s="52">
        <f t="shared" si="21"/>
        <v>1302000</v>
      </c>
      <c r="I333" s="52">
        <f t="shared" si="21"/>
        <v>0</v>
      </c>
      <c r="J333" s="52">
        <f t="shared" si="21"/>
        <v>0</v>
      </c>
    </row>
    <row r="334" spans="1:10" s="68" customFormat="1" ht="18.75">
      <c r="A334" s="32" t="s">
        <v>435</v>
      </c>
      <c r="B334" s="32" t="s">
        <v>293</v>
      </c>
      <c r="C334" s="32"/>
      <c r="D334" s="34" t="s">
        <v>294</v>
      </c>
      <c r="E334" s="55"/>
      <c r="F334" s="55"/>
      <c r="G334" s="62">
        <f t="shared" si="18"/>
        <v>1302000</v>
      </c>
      <c r="H334" s="53">
        <f>H335</f>
        <v>1302000</v>
      </c>
      <c r="I334" s="53"/>
      <c r="J334" s="53"/>
    </row>
    <row r="335" spans="1:10" s="60" customFormat="1" ht="19.5">
      <c r="A335" s="72" t="s">
        <v>434</v>
      </c>
      <c r="B335" s="72" t="s">
        <v>295</v>
      </c>
      <c r="C335" s="72" t="s">
        <v>7</v>
      </c>
      <c r="D335" s="39" t="s">
        <v>124</v>
      </c>
      <c r="E335" s="20"/>
      <c r="F335" s="20"/>
      <c r="G335" s="65">
        <f>H335+I335</f>
        <v>1302000</v>
      </c>
      <c r="H335" s="53">
        <v>1302000</v>
      </c>
      <c r="I335" s="53"/>
      <c r="J335" s="53"/>
    </row>
    <row r="336" spans="1:10" s="60" customFormat="1" ht="47.25">
      <c r="A336" s="32"/>
      <c r="B336" s="32"/>
      <c r="C336" s="32"/>
      <c r="D336" s="34"/>
      <c r="E336" s="18" t="s">
        <v>464</v>
      </c>
      <c r="F336" s="18" t="s">
        <v>568</v>
      </c>
      <c r="G336" s="62">
        <f>G338</f>
        <v>8200000</v>
      </c>
      <c r="H336" s="62">
        <f>H338</f>
        <v>8200000</v>
      </c>
      <c r="I336" s="62">
        <f>I338</f>
        <v>0</v>
      </c>
      <c r="J336" s="62">
        <f>J338</f>
        <v>0</v>
      </c>
    </row>
    <row r="337" spans="1:10" s="60" customFormat="1" ht="18.75">
      <c r="A337" s="32"/>
      <c r="B337" s="32"/>
      <c r="C337" s="32"/>
      <c r="D337" s="34"/>
      <c r="E337" s="20" t="s">
        <v>2</v>
      </c>
      <c r="F337" s="18"/>
      <c r="G337" s="62"/>
      <c r="H337" s="62"/>
      <c r="I337" s="62"/>
      <c r="J337" s="62"/>
    </row>
    <row r="338" spans="1:10" s="60" customFormat="1" ht="47.25">
      <c r="A338" s="61" t="s">
        <v>432</v>
      </c>
      <c r="B338" s="61"/>
      <c r="C338" s="61"/>
      <c r="D338" s="54" t="s">
        <v>453</v>
      </c>
      <c r="E338" s="20"/>
      <c r="F338" s="20"/>
      <c r="G338" s="62">
        <f>H338+I338</f>
        <v>8200000</v>
      </c>
      <c r="H338" s="52">
        <f t="shared" ref="H338:J339" si="22">H339</f>
        <v>8200000</v>
      </c>
      <c r="I338" s="52">
        <f t="shared" si="22"/>
        <v>0</v>
      </c>
      <c r="J338" s="52">
        <f t="shared" si="22"/>
        <v>0</v>
      </c>
    </row>
    <row r="339" spans="1:10" s="60" customFormat="1" ht="47.25">
      <c r="A339" s="61" t="s">
        <v>433</v>
      </c>
      <c r="B339" s="61"/>
      <c r="C339" s="61"/>
      <c r="D339" s="54" t="s">
        <v>453</v>
      </c>
      <c r="E339" s="20"/>
      <c r="F339" s="20"/>
      <c r="G339" s="62">
        <f>G340</f>
        <v>8200000</v>
      </c>
      <c r="H339" s="62">
        <f t="shared" si="22"/>
        <v>8200000</v>
      </c>
      <c r="I339" s="62">
        <f t="shared" si="22"/>
        <v>0</v>
      </c>
      <c r="J339" s="62">
        <f t="shared" si="22"/>
        <v>0</v>
      </c>
    </row>
    <row r="340" spans="1:10" s="60" customFormat="1" ht="18.75">
      <c r="A340" s="32" t="s">
        <v>435</v>
      </c>
      <c r="B340" s="32" t="s">
        <v>293</v>
      </c>
      <c r="C340" s="32"/>
      <c r="D340" s="34" t="s">
        <v>294</v>
      </c>
      <c r="E340" s="20"/>
      <c r="F340" s="20"/>
      <c r="G340" s="62">
        <f t="shared" si="18"/>
        <v>8200000</v>
      </c>
      <c r="H340" s="53">
        <f>H341</f>
        <v>8200000</v>
      </c>
      <c r="I340" s="53"/>
      <c r="J340" s="53"/>
    </row>
    <row r="341" spans="1:10" s="60" customFormat="1" ht="19.5">
      <c r="A341" s="72" t="s">
        <v>434</v>
      </c>
      <c r="B341" s="72" t="s">
        <v>295</v>
      </c>
      <c r="C341" s="72" t="s">
        <v>7</v>
      </c>
      <c r="D341" s="39" t="s">
        <v>124</v>
      </c>
      <c r="E341" s="20"/>
      <c r="F341" s="20"/>
      <c r="G341" s="65">
        <f t="shared" si="18"/>
        <v>8200000</v>
      </c>
      <c r="H341" s="76">
        <v>8200000</v>
      </c>
      <c r="I341" s="53"/>
      <c r="J341" s="53"/>
    </row>
    <row r="342" spans="1:10" s="60" customFormat="1" ht="47.25">
      <c r="A342" s="32"/>
      <c r="B342" s="32"/>
      <c r="C342" s="32"/>
      <c r="D342" s="25"/>
      <c r="E342" s="18" t="s">
        <v>570</v>
      </c>
      <c r="F342" s="18" t="s">
        <v>569</v>
      </c>
      <c r="G342" s="62">
        <f t="shared" si="18"/>
        <v>1170000</v>
      </c>
      <c r="H342" s="52">
        <f>H344</f>
        <v>1170000</v>
      </c>
      <c r="I342" s="52">
        <f>I344</f>
        <v>0</v>
      </c>
      <c r="J342" s="52">
        <f>J344</f>
        <v>0</v>
      </c>
    </row>
    <row r="343" spans="1:10" s="60" customFormat="1" ht="18.75">
      <c r="A343" s="32"/>
      <c r="B343" s="32"/>
      <c r="C343" s="32"/>
      <c r="D343" s="25"/>
      <c r="E343" s="20" t="s">
        <v>2</v>
      </c>
      <c r="F343" s="20"/>
      <c r="G343" s="62">
        <f t="shared" si="18"/>
        <v>0</v>
      </c>
      <c r="H343" s="53"/>
      <c r="I343" s="53"/>
      <c r="J343" s="53"/>
    </row>
    <row r="344" spans="1:10" s="60" customFormat="1" ht="31.5">
      <c r="A344" s="61" t="s">
        <v>85</v>
      </c>
      <c r="B344" s="32"/>
      <c r="C344" s="32"/>
      <c r="D344" s="21" t="s">
        <v>24</v>
      </c>
      <c r="E344" s="20"/>
      <c r="F344" s="20"/>
      <c r="G344" s="62">
        <f t="shared" si="18"/>
        <v>1170000</v>
      </c>
      <c r="H344" s="52">
        <f t="shared" ref="H344:J345" si="23">H345</f>
        <v>1170000</v>
      </c>
      <c r="I344" s="52">
        <f t="shared" si="23"/>
        <v>0</v>
      </c>
      <c r="J344" s="52">
        <f t="shared" si="23"/>
        <v>0</v>
      </c>
    </row>
    <row r="345" spans="1:10" s="60" customFormat="1" ht="31.5">
      <c r="A345" s="61" t="s">
        <v>86</v>
      </c>
      <c r="B345" s="32"/>
      <c r="C345" s="32"/>
      <c r="D345" s="21" t="s">
        <v>24</v>
      </c>
      <c r="E345" s="20"/>
      <c r="F345" s="20"/>
      <c r="G345" s="62">
        <f t="shared" si="18"/>
        <v>1170000</v>
      </c>
      <c r="H345" s="52">
        <f t="shared" si="23"/>
        <v>1170000</v>
      </c>
      <c r="I345" s="52">
        <f t="shared" si="23"/>
        <v>0</v>
      </c>
      <c r="J345" s="52">
        <f t="shared" si="23"/>
        <v>0</v>
      </c>
    </row>
    <row r="346" spans="1:10" s="60" customFormat="1" ht="31.5">
      <c r="A346" s="32" t="s">
        <v>436</v>
      </c>
      <c r="B346" s="32" t="s">
        <v>437</v>
      </c>
      <c r="C346" s="32" t="s">
        <v>438</v>
      </c>
      <c r="D346" s="25" t="s">
        <v>439</v>
      </c>
      <c r="E346" s="20"/>
      <c r="F346" s="20"/>
      <c r="G346" s="62">
        <f t="shared" si="18"/>
        <v>1170000</v>
      </c>
      <c r="H346" s="53">
        <v>1170000</v>
      </c>
      <c r="I346" s="53"/>
      <c r="J346" s="53"/>
    </row>
    <row r="347" spans="1:10" s="60" customFormat="1" ht="47.25">
      <c r="A347" s="32"/>
      <c r="B347" s="32"/>
      <c r="C347" s="32"/>
      <c r="D347" s="25"/>
      <c r="E347" s="18" t="s">
        <v>572</v>
      </c>
      <c r="F347" s="18" t="s">
        <v>571</v>
      </c>
      <c r="G347" s="62">
        <f>G349</f>
        <v>1008500</v>
      </c>
      <c r="H347" s="62">
        <f>H349</f>
        <v>1008500</v>
      </c>
      <c r="I347" s="62">
        <f>I349</f>
        <v>0</v>
      </c>
      <c r="J347" s="62">
        <f>J349</f>
        <v>0</v>
      </c>
    </row>
    <row r="348" spans="1:10" s="60" customFormat="1" ht="18.75">
      <c r="A348" s="32"/>
      <c r="B348" s="32"/>
      <c r="C348" s="32"/>
      <c r="D348" s="25"/>
      <c r="E348" s="20" t="s">
        <v>2</v>
      </c>
      <c r="F348" s="20"/>
      <c r="G348" s="62">
        <f>H348+I348</f>
        <v>0</v>
      </c>
      <c r="H348" s="52"/>
      <c r="I348" s="52"/>
      <c r="J348" s="52"/>
    </row>
    <row r="349" spans="1:10" s="60" customFormat="1" ht="64.5" customHeight="1">
      <c r="A349" s="61" t="s">
        <v>106</v>
      </c>
      <c r="B349" s="32"/>
      <c r="C349" s="32"/>
      <c r="D349" s="21" t="s">
        <v>452</v>
      </c>
      <c r="E349" s="27"/>
      <c r="F349" s="27"/>
      <c r="G349" s="62">
        <f t="shared" ref="G349:H351" si="24">G350</f>
        <v>1008500</v>
      </c>
      <c r="H349" s="62">
        <f t="shared" si="24"/>
        <v>1008500</v>
      </c>
      <c r="I349" s="52"/>
      <c r="J349" s="52"/>
    </row>
    <row r="350" spans="1:10" s="102" customFormat="1" ht="74.25" customHeight="1">
      <c r="A350" s="61" t="s">
        <v>80</v>
      </c>
      <c r="B350" s="32"/>
      <c r="C350" s="32"/>
      <c r="D350" s="21" t="s">
        <v>452</v>
      </c>
      <c r="E350" s="27"/>
      <c r="F350" s="27"/>
      <c r="G350" s="62">
        <f t="shared" si="24"/>
        <v>1008500</v>
      </c>
      <c r="H350" s="62">
        <f t="shared" si="24"/>
        <v>1008500</v>
      </c>
      <c r="I350" s="62">
        <f>I351</f>
        <v>0</v>
      </c>
      <c r="J350" s="62">
        <f>J351</f>
        <v>0</v>
      </c>
    </row>
    <row r="351" spans="1:10" s="60" customFormat="1" ht="18.75">
      <c r="A351" s="86" t="s">
        <v>499</v>
      </c>
      <c r="B351" s="86" t="s">
        <v>336</v>
      </c>
      <c r="C351" s="86"/>
      <c r="D351" s="125" t="s">
        <v>337</v>
      </c>
      <c r="E351" s="126"/>
      <c r="F351" s="126"/>
      <c r="G351" s="81">
        <f t="shared" si="24"/>
        <v>1008500</v>
      </c>
      <c r="H351" s="105">
        <f t="shared" si="24"/>
        <v>1008500</v>
      </c>
      <c r="I351" s="105">
        <f>I352</f>
        <v>0</v>
      </c>
      <c r="J351" s="105">
        <f>J352</f>
        <v>0</v>
      </c>
    </row>
    <row r="352" spans="1:10" s="68" customFormat="1" ht="19.5">
      <c r="A352" s="72" t="s">
        <v>498</v>
      </c>
      <c r="B352" s="72" t="s">
        <v>91</v>
      </c>
      <c r="C352" s="72" t="s">
        <v>4</v>
      </c>
      <c r="D352" s="39" t="s">
        <v>427</v>
      </c>
      <c r="E352" s="24"/>
      <c r="F352" s="24"/>
      <c r="G352" s="65">
        <f>H352+I352</f>
        <v>1008500</v>
      </c>
      <c r="H352" s="91">
        <v>1008500</v>
      </c>
      <c r="I352" s="91"/>
      <c r="J352" s="91"/>
    </row>
    <row r="353" spans="1:10" s="60" customFormat="1" ht="72.75" customHeight="1">
      <c r="A353" s="32"/>
      <c r="B353" s="32"/>
      <c r="C353" s="32"/>
      <c r="D353" s="17"/>
      <c r="E353" s="18" t="s">
        <v>440</v>
      </c>
      <c r="F353" s="18" t="s">
        <v>573</v>
      </c>
      <c r="G353" s="62">
        <f>G355+G358</f>
        <v>20894400</v>
      </c>
      <c r="H353" s="62">
        <f>H355+H358</f>
        <v>5794400</v>
      </c>
      <c r="I353" s="62">
        <f>I355+I358</f>
        <v>15100000</v>
      </c>
      <c r="J353" s="62">
        <f>J355+J358</f>
        <v>15100000</v>
      </c>
    </row>
    <row r="354" spans="1:10" s="60" customFormat="1" ht="23.25" customHeight="1">
      <c r="A354" s="32"/>
      <c r="B354" s="32"/>
      <c r="C354" s="32"/>
      <c r="D354" s="17"/>
      <c r="E354" s="20" t="s">
        <v>2</v>
      </c>
      <c r="F354" s="18"/>
      <c r="G354" s="62"/>
      <c r="H354" s="62"/>
      <c r="I354" s="62"/>
      <c r="J354" s="62"/>
    </row>
    <row r="355" spans="1:10" s="60" customFormat="1" ht="31.5">
      <c r="A355" s="61" t="s">
        <v>441</v>
      </c>
      <c r="B355" s="61"/>
      <c r="C355" s="61"/>
      <c r="D355" s="21" t="s">
        <v>442</v>
      </c>
      <c r="E355" s="26"/>
      <c r="F355" s="41"/>
      <c r="G355" s="62">
        <f>G356</f>
        <v>20371400</v>
      </c>
      <c r="H355" s="62">
        <f>H356</f>
        <v>5271400</v>
      </c>
      <c r="I355" s="62">
        <f>I356</f>
        <v>15100000</v>
      </c>
      <c r="J355" s="62">
        <f>J356</f>
        <v>15100000</v>
      </c>
    </row>
    <row r="356" spans="1:10" s="60" customFormat="1" ht="31.5">
      <c r="A356" s="61" t="s">
        <v>443</v>
      </c>
      <c r="B356" s="61"/>
      <c r="C356" s="61"/>
      <c r="D356" s="21" t="s">
        <v>442</v>
      </c>
      <c r="E356" s="26"/>
      <c r="F356" s="41"/>
      <c r="G356" s="62">
        <f>H356+I356</f>
        <v>20371400</v>
      </c>
      <c r="H356" s="52">
        <f>H357</f>
        <v>5271400</v>
      </c>
      <c r="I356" s="52">
        <f>I357</f>
        <v>15100000</v>
      </c>
      <c r="J356" s="52">
        <f>J357</f>
        <v>15100000</v>
      </c>
    </row>
    <row r="357" spans="1:10" s="60" customFormat="1" ht="47.25">
      <c r="A357" s="32" t="s">
        <v>444</v>
      </c>
      <c r="B357" s="32" t="s">
        <v>165</v>
      </c>
      <c r="C357" s="32" t="s">
        <v>8</v>
      </c>
      <c r="D357" s="17" t="s">
        <v>445</v>
      </c>
      <c r="E357" s="26"/>
      <c r="F357" s="40"/>
      <c r="G357" s="62">
        <f>H357+I357</f>
        <v>20371400</v>
      </c>
      <c r="H357" s="71">
        <v>5271400</v>
      </c>
      <c r="I357" s="90">
        <v>15100000</v>
      </c>
      <c r="J357" s="90">
        <v>15100000</v>
      </c>
    </row>
    <row r="358" spans="1:10" s="60" customFormat="1" ht="31.5">
      <c r="A358" s="61" t="s">
        <v>92</v>
      </c>
      <c r="B358" s="61"/>
      <c r="C358" s="61"/>
      <c r="D358" s="21" t="s">
        <v>26</v>
      </c>
      <c r="E358" s="26"/>
      <c r="F358" s="41"/>
      <c r="G358" s="62">
        <f>G359</f>
        <v>523000</v>
      </c>
      <c r="H358" s="62">
        <f>H359</f>
        <v>523000</v>
      </c>
      <c r="I358" s="62">
        <f>I359</f>
        <v>0</v>
      </c>
      <c r="J358" s="62">
        <f>J359</f>
        <v>0</v>
      </c>
    </row>
    <row r="359" spans="1:10" s="60" customFormat="1" ht="31.5">
      <c r="A359" s="61" t="s">
        <v>93</v>
      </c>
      <c r="B359" s="61"/>
      <c r="C359" s="61"/>
      <c r="D359" s="21" t="s">
        <v>26</v>
      </c>
      <c r="E359" s="26"/>
      <c r="F359" s="41"/>
      <c r="G359" s="62">
        <f>H359+I359</f>
        <v>523000</v>
      </c>
      <c r="H359" s="52">
        <f>H360</f>
        <v>523000</v>
      </c>
      <c r="I359" s="52">
        <f>I360</f>
        <v>0</v>
      </c>
      <c r="J359" s="52">
        <f>J360</f>
        <v>0</v>
      </c>
    </row>
    <row r="360" spans="1:10" s="60" customFormat="1" ht="47.25">
      <c r="A360" s="32" t="s">
        <v>492</v>
      </c>
      <c r="B360" s="32" t="s">
        <v>165</v>
      </c>
      <c r="C360" s="32" t="s">
        <v>8</v>
      </c>
      <c r="D360" s="17" t="s">
        <v>445</v>
      </c>
      <c r="E360" s="26"/>
      <c r="F360" s="40"/>
      <c r="G360" s="62">
        <f>H360+I360</f>
        <v>523000</v>
      </c>
      <c r="H360" s="71">
        <v>523000</v>
      </c>
      <c r="I360" s="97"/>
      <c r="J360" s="97"/>
    </row>
    <row r="361" spans="1:10" s="60" customFormat="1" ht="63">
      <c r="A361" s="32"/>
      <c r="B361" s="32"/>
      <c r="C361" s="32"/>
      <c r="D361" s="17"/>
      <c r="E361" s="26" t="s">
        <v>576</v>
      </c>
      <c r="F361" s="18" t="s">
        <v>574</v>
      </c>
      <c r="G361" s="62">
        <f>H361+I361</f>
        <v>20000000</v>
      </c>
      <c r="H361" s="52">
        <f>H363</f>
        <v>18450000</v>
      </c>
      <c r="I361" s="52">
        <f>I363</f>
        <v>1550000</v>
      </c>
      <c r="J361" s="52">
        <f>J363</f>
        <v>1550000</v>
      </c>
    </row>
    <row r="362" spans="1:10" s="60" customFormat="1" ht="18.75">
      <c r="A362" s="32"/>
      <c r="B362" s="32"/>
      <c r="C362" s="32"/>
      <c r="D362" s="17"/>
      <c r="E362" s="42" t="s">
        <v>2</v>
      </c>
      <c r="F362" s="18"/>
      <c r="G362" s="62"/>
      <c r="H362" s="53"/>
      <c r="I362" s="53"/>
      <c r="J362" s="53"/>
    </row>
    <row r="363" spans="1:10" s="60" customFormat="1" ht="31.5">
      <c r="A363" s="61" t="s">
        <v>446</v>
      </c>
      <c r="B363" s="61"/>
      <c r="C363" s="61"/>
      <c r="D363" s="21" t="s">
        <v>447</v>
      </c>
      <c r="E363" s="26"/>
      <c r="F363" s="41"/>
      <c r="G363" s="62">
        <f t="shared" ref="G363:G371" si="25">H363+I363</f>
        <v>20000000</v>
      </c>
      <c r="H363" s="52">
        <f t="shared" ref="H363:J364" si="26">H364</f>
        <v>18450000</v>
      </c>
      <c r="I363" s="52">
        <f t="shared" si="26"/>
        <v>1550000</v>
      </c>
      <c r="J363" s="52">
        <f t="shared" si="26"/>
        <v>1550000</v>
      </c>
    </row>
    <row r="364" spans="1:10" s="60" customFormat="1" ht="31.5">
      <c r="A364" s="61" t="s">
        <v>448</v>
      </c>
      <c r="B364" s="61"/>
      <c r="C364" s="61"/>
      <c r="D364" s="21" t="s">
        <v>447</v>
      </c>
      <c r="E364" s="26"/>
      <c r="F364" s="41"/>
      <c r="G364" s="62">
        <f t="shared" si="25"/>
        <v>20000000</v>
      </c>
      <c r="H364" s="52">
        <f t="shared" si="26"/>
        <v>18450000</v>
      </c>
      <c r="I364" s="52">
        <f t="shared" si="26"/>
        <v>1550000</v>
      </c>
      <c r="J364" s="52">
        <f t="shared" si="26"/>
        <v>1550000</v>
      </c>
    </row>
    <row r="365" spans="1:10" s="60" customFormat="1" ht="47.25">
      <c r="A365" s="32" t="s">
        <v>449</v>
      </c>
      <c r="B365" s="32" t="s">
        <v>165</v>
      </c>
      <c r="C365" s="32" t="s">
        <v>8</v>
      </c>
      <c r="D365" s="17" t="s">
        <v>445</v>
      </c>
      <c r="E365" s="26"/>
      <c r="F365" s="40"/>
      <c r="G365" s="62">
        <f t="shared" si="25"/>
        <v>20000000</v>
      </c>
      <c r="H365" s="71">
        <v>18450000</v>
      </c>
      <c r="I365" s="90">
        <v>1550000</v>
      </c>
      <c r="J365" s="90">
        <v>1550000</v>
      </c>
    </row>
    <row r="366" spans="1:10" s="60" customFormat="1" ht="47.25">
      <c r="A366" s="32"/>
      <c r="B366" s="32"/>
      <c r="C366" s="32"/>
      <c r="D366" s="17"/>
      <c r="E366" s="26" t="s">
        <v>540</v>
      </c>
      <c r="F366" s="18" t="s">
        <v>575</v>
      </c>
      <c r="G366" s="62">
        <f t="shared" si="25"/>
        <v>610000</v>
      </c>
      <c r="H366" s="52">
        <f>H368</f>
        <v>610000</v>
      </c>
      <c r="I366" s="52">
        <f>I368</f>
        <v>0</v>
      </c>
      <c r="J366" s="52">
        <f>J368</f>
        <v>0</v>
      </c>
    </row>
    <row r="367" spans="1:10" s="60" customFormat="1" ht="18.75">
      <c r="A367" s="32"/>
      <c r="B367" s="32"/>
      <c r="C367" s="32"/>
      <c r="D367" s="17"/>
      <c r="E367" s="20" t="s">
        <v>2</v>
      </c>
      <c r="F367" s="20"/>
      <c r="G367" s="62">
        <f t="shared" si="25"/>
        <v>0</v>
      </c>
      <c r="H367" s="52"/>
      <c r="I367" s="52"/>
      <c r="J367" s="52"/>
    </row>
    <row r="368" spans="1:10" s="60" customFormat="1" ht="47.25">
      <c r="A368" s="61" t="s">
        <v>392</v>
      </c>
      <c r="B368" s="61"/>
      <c r="C368" s="61"/>
      <c r="D368" s="21" t="s">
        <v>396</v>
      </c>
      <c r="E368" s="26"/>
      <c r="F368" s="26"/>
      <c r="G368" s="62">
        <f t="shared" si="25"/>
        <v>610000</v>
      </c>
      <c r="H368" s="52">
        <f>H369</f>
        <v>610000</v>
      </c>
      <c r="I368" s="52">
        <f>I369</f>
        <v>0</v>
      </c>
      <c r="J368" s="52">
        <f>J369</f>
        <v>0</v>
      </c>
    </row>
    <row r="369" spans="1:10" s="60" customFormat="1" ht="47.25">
      <c r="A369" s="61" t="s">
        <v>393</v>
      </c>
      <c r="B369" s="61"/>
      <c r="C369" s="61"/>
      <c r="D369" s="21" t="s">
        <v>396</v>
      </c>
      <c r="E369" s="26"/>
      <c r="F369" s="26"/>
      <c r="G369" s="62">
        <f t="shared" si="25"/>
        <v>610000</v>
      </c>
      <c r="H369" s="52">
        <f>H371</f>
        <v>610000</v>
      </c>
      <c r="I369" s="52">
        <f>I371</f>
        <v>0</v>
      </c>
      <c r="J369" s="52">
        <f>J371</f>
        <v>0</v>
      </c>
    </row>
    <row r="370" spans="1:10" s="60" customFormat="1" ht="30" customHeight="1">
      <c r="A370" s="61" t="s">
        <v>416</v>
      </c>
      <c r="B370" s="61" t="s">
        <v>291</v>
      </c>
      <c r="C370" s="61"/>
      <c r="D370" s="34" t="s">
        <v>417</v>
      </c>
      <c r="E370" s="26"/>
      <c r="F370" s="26"/>
      <c r="G370" s="62">
        <f>G371</f>
        <v>610000</v>
      </c>
      <c r="H370" s="71">
        <f>H371</f>
        <v>610000</v>
      </c>
      <c r="I370" s="62">
        <f>I371</f>
        <v>0</v>
      </c>
      <c r="J370" s="62">
        <f>J371</f>
        <v>0</v>
      </c>
    </row>
    <row r="371" spans="1:10" s="68" customFormat="1" ht="19.5">
      <c r="A371" s="72" t="s">
        <v>418</v>
      </c>
      <c r="B371" s="72" t="s">
        <v>131</v>
      </c>
      <c r="C371" s="72" t="s">
        <v>15</v>
      </c>
      <c r="D371" s="39" t="s">
        <v>130</v>
      </c>
      <c r="E371" s="55"/>
      <c r="F371" s="55"/>
      <c r="G371" s="65">
        <f t="shared" si="25"/>
        <v>610000</v>
      </c>
      <c r="H371" s="91">
        <v>610000</v>
      </c>
      <c r="I371" s="91"/>
      <c r="J371" s="91"/>
    </row>
    <row r="372" spans="1:10" s="85" customFormat="1" ht="96.75" customHeight="1">
      <c r="A372" s="32"/>
      <c r="B372" s="32"/>
      <c r="C372" s="32"/>
      <c r="D372" s="34"/>
      <c r="E372" s="26" t="s">
        <v>578</v>
      </c>
      <c r="F372" s="18" t="s">
        <v>577</v>
      </c>
      <c r="G372" s="62">
        <f>G374</f>
        <v>8093355.2599999998</v>
      </c>
      <c r="H372" s="62">
        <f>H374</f>
        <v>8093355.2599999998</v>
      </c>
      <c r="I372" s="62">
        <f>I374</f>
        <v>0</v>
      </c>
      <c r="J372" s="62">
        <f>J374</f>
        <v>0</v>
      </c>
    </row>
    <row r="373" spans="1:10" s="68" customFormat="1" ht="18.75">
      <c r="A373" s="86"/>
      <c r="B373" s="86"/>
      <c r="C373" s="86"/>
      <c r="D373" s="125"/>
      <c r="E373" s="80" t="s">
        <v>2</v>
      </c>
      <c r="F373" s="127"/>
      <c r="G373" s="81"/>
      <c r="H373" s="98"/>
      <c r="I373" s="98"/>
      <c r="J373" s="98"/>
    </row>
    <row r="374" spans="1:10" s="68" customFormat="1" ht="31.5">
      <c r="A374" s="61" t="s">
        <v>30</v>
      </c>
      <c r="B374" s="110"/>
      <c r="C374" s="110"/>
      <c r="D374" s="21" t="s">
        <v>10</v>
      </c>
      <c r="E374" s="55"/>
      <c r="F374" s="55"/>
      <c r="G374" s="62">
        <f t="shared" ref="G374:J376" si="27">G375</f>
        <v>8093355.2599999998</v>
      </c>
      <c r="H374" s="62">
        <f t="shared" si="27"/>
        <v>8093355.2599999998</v>
      </c>
      <c r="I374" s="62">
        <f t="shared" si="27"/>
        <v>0</v>
      </c>
      <c r="J374" s="62">
        <f t="shared" si="27"/>
        <v>0</v>
      </c>
    </row>
    <row r="375" spans="1:10" s="68" customFormat="1" ht="31.5">
      <c r="A375" s="61" t="s">
        <v>31</v>
      </c>
      <c r="B375" s="110"/>
      <c r="C375" s="110"/>
      <c r="D375" s="21" t="s">
        <v>10</v>
      </c>
      <c r="E375" s="55"/>
      <c r="F375" s="55"/>
      <c r="G375" s="62">
        <f t="shared" si="27"/>
        <v>8093355.2599999998</v>
      </c>
      <c r="H375" s="62">
        <f t="shared" si="27"/>
        <v>8093355.2599999998</v>
      </c>
      <c r="I375" s="62">
        <f t="shared" si="27"/>
        <v>0</v>
      </c>
      <c r="J375" s="62">
        <f t="shared" si="27"/>
        <v>0</v>
      </c>
    </row>
    <row r="376" spans="1:10" s="68" customFormat="1" ht="18.75">
      <c r="A376" s="32" t="s">
        <v>286</v>
      </c>
      <c r="B376" s="32">
        <v>3240</v>
      </c>
      <c r="C376" s="32"/>
      <c r="D376" s="34" t="s">
        <v>268</v>
      </c>
      <c r="E376" s="55"/>
      <c r="F376" s="55"/>
      <c r="G376" s="62">
        <f t="shared" si="27"/>
        <v>8093355.2599999998</v>
      </c>
      <c r="H376" s="71">
        <f t="shared" si="27"/>
        <v>8093355.2599999998</v>
      </c>
      <c r="I376" s="62">
        <f t="shared" si="27"/>
        <v>0</v>
      </c>
      <c r="J376" s="62">
        <f t="shared" si="27"/>
        <v>0</v>
      </c>
    </row>
    <row r="377" spans="1:10" s="68" customFormat="1" ht="31.5">
      <c r="A377" s="72" t="s">
        <v>450</v>
      </c>
      <c r="B377" s="72" t="s">
        <v>126</v>
      </c>
      <c r="C377" s="72" t="s">
        <v>12</v>
      </c>
      <c r="D377" s="39" t="s">
        <v>451</v>
      </c>
      <c r="E377" s="55"/>
      <c r="F377" s="55"/>
      <c r="G377" s="65">
        <f>H377+I377</f>
        <v>8093355.2599999998</v>
      </c>
      <c r="H377" s="76">
        <v>8093355.2599999998</v>
      </c>
      <c r="I377" s="91"/>
      <c r="J377" s="91"/>
    </row>
    <row r="378" spans="1:10" s="60" customFormat="1" ht="85.5" customHeight="1">
      <c r="A378" s="110"/>
      <c r="B378" s="110"/>
      <c r="C378" s="110"/>
      <c r="D378" s="110"/>
      <c r="E378" s="18" t="s">
        <v>580</v>
      </c>
      <c r="F378" s="18" t="s">
        <v>579</v>
      </c>
      <c r="G378" s="62">
        <f>G380</f>
        <v>1200000</v>
      </c>
      <c r="H378" s="62">
        <f>H380</f>
        <v>1200000</v>
      </c>
      <c r="I378" s="62">
        <f>I380</f>
        <v>0</v>
      </c>
      <c r="J378" s="62">
        <f>J380</f>
        <v>0</v>
      </c>
    </row>
    <row r="379" spans="1:10" s="60" customFormat="1" ht="18.75">
      <c r="A379" s="110"/>
      <c r="B379" s="110"/>
      <c r="C379" s="110"/>
      <c r="D379" s="110"/>
      <c r="E379" s="20" t="s">
        <v>2</v>
      </c>
      <c r="F379" s="18"/>
      <c r="G379" s="62"/>
      <c r="H379" s="62"/>
      <c r="I379" s="62"/>
      <c r="J379" s="62"/>
    </row>
    <row r="380" spans="1:10" s="60" customFormat="1" ht="31.5">
      <c r="A380" s="18" t="s">
        <v>92</v>
      </c>
      <c r="B380" s="110"/>
      <c r="C380" s="110"/>
      <c r="D380" s="21" t="s">
        <v>26</v>
      </c>
      <c r="E380" s="20"/>
      <c r="F380" s="18"/>
      <c r="G380" s="62">
        <f>G381</f>
        <v>1200000</v>
      </c>
      <c r="H380" s="62">
        <f t="shared" ref="H380:J381" si="28">H381</f>
        <v>1200000</v>
      </c>
      <c r="I380" s="62">
        <f t="shared" si="28"/>
        <v>0</v>
      </c>
      <c r="J380" s="62">
        <f t="shared" si="28"/>
        <v>0</v>
      </c>
    </row>
    <row r="381" spans="1:10" s="60" customFormat="1" ht="31.5">
      <c r="A381" s="18" t="s">
        <v>93</v>
      </c>
      <c r="B381" s="110"/>
      <c r="C381" s="110"/>
      <c r="D381" s="21" t="s">
        <v>26</v>
      </c>
      <c r="E381" s="18"/>
      <c r="F381" s="18"/>
      <c r="G381" s="62">
        <f>G382</f>
        <v>1200000</v>
      </c>
      <c r="H381" s="62">
        <f t="shared" si="28"/>
        <v>1200000</v>
      </c>
      <c r="I381" s="62">
        <f t="shared" si="28"/>
        <v>0</v>
      </c>
      <c r="J381" s="62">
        <f t="shared" si="28"/>
        <v>0</v>
      </c>
    </row>
    <row r="382" spans="1:10" s="68" customFormat="1" ht="50.25" customHeight="1">
      <c r="A382" s="32" t="s">
        <v>492</v>
      </c>
      <c r="B382" s="32" t="s">
        <v>165</v>
      </c>
      <c r="C382" s="32" t="s">
        <v>8</v>
      </c>
      <c r="D382" s="34" t="s">
        <v>445</v>
      </c>
      <c r="E382" s="55"/>
      <c r="F382" s="55"/>
      <c r="G382" s="62">
        <f>H382+I382</f>
        <v>1200000</v>
      </c>
      <c r="H382" s="71">
        <v>1200000</v>
      </c>
      <c r="I382" s="62"/>
      <c r="J382" s="62"/>
    </row>
    <row r="383" spans="1:10" s="3" customFormat="1" ht="30" customHeight="1">
      <c r="A383" s="14"/>
      <c r="B383" s="14"/>
      <c r="C383" s="14"/>
      <c r="D383" s="14" t="s">
        <v>209</v>
      </c>
      <c r="E383" s="14"/>
      <c r="F383" s="9"/>
      <c r="G383" s="97">
        <f>G10+G69+G76+G96+G107+G116+G122+G139+G165+G170+G175+G180+G247+G253+G270+G63+G279+G291+G299+G314+G325+G330+G336+G342+G347+G353+G361+G368+G372+G378</f>
        <v>7864493587.1200008</v>
      </c>
      <c r="H383" s="97">
        <f>H10+H69+H76+H96+H107+H116+H122+H139+H165+H170+H175+H180+H247+H253+H270+H63+H279+H291+H299+H314+H325+H330+H336+H342+H347+H353+H361+H368+H372+H378</f>
        <v>1975778922.26</v>
      </c>
      <c r="I383" s="97">
        <f>I10+I69+I76+I96+I107+I116+I122+I139+I165+I170+I175+I180+I247+I253+I270+I63+I279+I291+I299+I314+I325+I330+I336+I342+I347+I353+I361+I368+I372+I378</f>
        <v>5888714664.8600006</v>
      </c>
      <c r="J383" s="97">
        <f>J10+J69+J76+J96+J107+J116+J122+J139+J165+J170+J175+J180+J247+J253+J270+J63+J279+J291+J299+J314+J325+J330+J336+J342+J347+J353+J361+J368+J372+J378</f>
        <v>4470502647.8899994</v>
      </c>
    </row>
    <row r="384" spans="1:10" ht="49.5" customHeight="1"/>
    <row r="385" spans="1:10" s="10" customFormat="1" ht="42.75" customHeight="1">
      <c r="A385" s="7"/>
      <c r="B385" s="133" t="s">
        <v>350</v>
      </c>
      <c r="C385" s="133"/>
      <c r="D385" s="133"/>
      <c r="E385" s="133"/>
      <c r="F385" s="128"/>
      <c r="G385" s="128"/>
      <c r="H385" s="129"/>
      <c r="I385" s="131" t="s">
        <v>581</v>
      </c>
      <c r="J385" s="131"/>
    </row>
  </sheetData>
  <sheetProtection selectLockedCells="1" selectUnlockedCells="1"/>
  <mergeCells count="17">
    <mergeCell ref="B385:E385"/>
    <mergeCell ref="A6:C6"/>
    <mergeCell ref="I1:J1"/>
    <mergeCell ref="I2:J2"/>
    <mergeCell ref="I3:J3"/>
    <mergeCell ref="A4:J4"/>
    <mergeCell ref="A5:C5"/>
    <mergeCell ref="I8:J8"/>
    <mergeCell ref="I385:J385"/>
    <mergeCell ref="A8:A9"/>
    <mergeCell ref="B8:B9"/>
    <mergeCell ref="C8:C9"/>
    <mergeCell ref="D8:D9"/>
    <mergeCell ref="E8:E9"/>
    <mergeCell ref="F8:F9"/>
    <mergeCell ref="G8:G9"/>
    <mergeCell ref="H8:H9"/>
  </mergeCells>
  <phoneticPr fontId="0" type="noConversion"/>
  <printOptions horizontalCentered="1"/>
  <pageMargins left="0.59055118110236227" right="0.39370078740157483" top="0.59055118110236227" bottom="1.1811023622047245" header="0" footer="0"/>
  <pageSetup paperSize="9" scale="49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</vt:lpstr>
      <vt:lpstr>полний!Excel_BuiltIn_Print_Titles</vt:lpstr>
      <vt:lpstr>полний!Z_96E2A35E_4A48_419F_9E38_8CEFA5D27C66_.wvu.PrintArea</vt:lpstr>
      <vt:lpstr>полний!Z_96E2A35E_4A48_419F_9E38_8CEFA5D27C66_.wvu.PrintTitles</vt:lpstr>
      <vt:lpstr>полний!Z_ABBD498D_3D2F_4E62_985A_EF1DC4D9DC47_.wvu.PrintArea</vt:lpstr>
      <vt:lpstr>полний!Z_ABBD498D_3D2F_4E62_985A_EF1DC4D9DC47_.wvu.PrintTitles</vt:lpstr>
      <vt:lpstr>полний!Z_E02D48B6_D0D9_4E6E_B70D_8E13580A6528_.wvu.PrintArea</vt:lpstr>
      <vt:lpstr>полний!Z_E02D48B6_D0D9_4E6E_B70D_8E13580A6528_.wvu.PrintTitles</vt:lpstr>
      <vt:lpstr>полний!Заголовки_для_печати</vt:lpstr>
      <vt:lpstr>полний!Область_печати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Shepeta</cp:lastModifiedBy>
  <cp:lastPrinted>2021-11-04T14:17:50Z</cp:lastPrinted>
  <dcterms:created xsi:type="dcterms:W3CDTF">2017-12-18T15:55:26Z</dcterms:created>
  <dcterms:modified xsi:type="dcterms:W3CDTF">2021-11-11T14:20:49Z</dcterms:modified>
</cp:coreProperties>
</file>