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455" yWindow="120" windowWidth="19155" windowHeight="12960"/>
  </bookViews>
  <sheets>
    <sheet name="полний  " sheetId="18" r:id="rId1"/>
  </sheets>
  <definedNames>
    <definedName name="Excel_BuiltIn_Print_Titles" localSheetId="0">'полний  '!$9:$9</definedName>
    <definedName name="Z_96E2A35E_4A48_419F_9E38_8CEFA5D27C66_.wvu.PrintArea" localSheetId="0">'полний  '!$A$1:$J$298</definedName>
    <definedName name="Z_96E2A35E_4A48_419F_9E38_8CEFA5D27C66_.wvu.PrintTitles" localSheetId="0">'полний  '!$9:$9</definedName>
    <definedName name="Z_96E2A35E_4A48_419F_9E38_8CEFA5D27C66_.wvu.Rows" localSheetId="0">'полний  '!#REF!</definedName>
    <definedName name="Z_ABBD498D_3D2F_4E62_985A_EF1DC4D9DC47_.wvu.PrintArea" localSheetId="0">'полний  '!$A$1:$J$298</definedName>
    <definedName name="Z_ABBD498D_3D2F_4E62_985A_EF1DC4D9DC47_.wvu.PrintTitles" localSheetId="0">'полний  '!$9:$9</definedName>
    <definedName name="Z_ABBD498D_3D2F_4E62_985A_EF1DC4D9DC47_.wvu.Rows" localSheetId="0">'полний  '!#REF!</definedName>
    <definedName name="Z_E02D48B6_D0D9_4E6E_B70D_8E13580A6528_.wvu.PrintArea" localSheetId="0">'полний  '!$A$1:$J$298</definedName>
    <definedName name="Z_E02D48B6_D0D9_4E6E_B70D_8E13580A6528_.wvu.PrintTitles" localSheetId="0">'полний  '!$9:$9</definedName>
    <definedName name="Z_E02D48B6_D0D9_4E6E_B70D_8E13580A6528_.wvu.Rows" localSheetId="0">'полний  '!#REF!</definedName>
    <definedName name="_xlnm.Print_Titles" localSheetId="0">'полний  '!$7:$9</definedName>
    <definedName name="_xlnm.Print_Area" localSheetId="0">'полний  '!$A$1:$J$300</definedName>
  </definedNames>
  <calcPr calcId="145621"/>
</workbook>
</file>

<file path=xl/calcChain.xml><?xml version="1.0" encoding="utf-8"?>
<calcChain xmlns="http://schemas.openxmlformats.org/spreadsheetml/2006/main">
  <c r="I260" i="18" l="1"/>
  <c r="J260" i="18"/>
  <c r="J259" i="18"/>
  <c r="H260" i="18"/>
  <c r="G260" i="18"/>
  <c r="I15" i="18"/>
  <c r="J15" i="18"/>
  <c r="H15" i="18"/>
  <c r="G21" i="18"/>
  <c r="I26" i="18"/>
  <c r="I25" i="18"/>
  <c r="J26" i="18"/>
  <c r="J25" i="18"/>
  <c r="H26" i="18"/>
  <c r="G26" i="18"/>
  <c r="G27" i="18"/>
  <c r="G29" i="18"/>
  <c r="G28" i="18"/>
  <c r="H23" i="18"/>
  <c r="H22" i="18"/>
  <c r="G24" i="18"/>
  <c r="G219" i="18"/>
  <c r="J218" i="18"/>
  <c r="J217" i="18"/>
  <c r="I218" i="18"/>
  <c r="I217" i="18"/>
  <c r="H218" i="18"/>
  <c r="J188" i="18"/>
  <c r="J187" i="18"/>
  <c r="I188" i="18"/>
  <c r="I187" i="18"/>
  <c r="G212" i="18"/>
  <c r="G210" i="18"/>
  <c r="G211" i="18"/>
  <c r="G201" i="18"/>
  <c r="G199" i="18"/>
  <c r="G198" i="18"/>
  <c r="H188" i="18"/>
  <c r="H187" i="18"/>
  <c r="G190" i="18"/>
  <c r="I142" i="18"/>
  <c r="J142" i="18"/>
  <c r="H142" i="18"/>
  <c r="G143" i="18"/>
  <c r="J141" i="18"/>
  <c r="I141" i="18"/>
  <c r="G297" i="18"/>
  <c r="J296" i="18"/>
  <c r="J295" i="18"/>
  <c r="J293" i="18"/>
  <c r="I296" i="18"/>
  <c r="I295" i="18"/>
  <c r="I293" i="18"/>
  <c r="H296" i="18"/>
  <c r="H295" i="18"/>
  <c r="H293" i="18"/>
  <c r="G293" i="18"/>
  <c r="I147" i="18"/>
  <c r="I146" i="18"/>
  <c r="J147" i="18"/>
  <c r="J146" i="18"/>
  <c r="H147" i="18"/>
  <c r="G46" i="18"/>
  <c r="G179" i="18"/>
  <c r="G182" i="18"/>
  <c r="I279" i="18"/>
  <c r="I278" i="18"/>
  <c r="G278" i="18"/>
  <c r="J279" i="18"/>
  <c r="J278" i="18"/>
  <c r="J276" i="18"/>
  <c r="H279" i="18"/>
  <c r="G282" i="18"/>
  <c r="G207" i="18"/>
  <c r="G205" i="18"/>
  <c r="I50" i="18"/>
  <c r="I49" i="18"/>
  <c r="I47" i="18"/>
  <c r="J50" i="18"/>
  <c r="J49" i="18"/>
  <c r="J47" i="18"/>
  <c r="H50" i="18"/>
  <c r="H49" i="18"/>
  <c r="H47" i="18"/>
  <c r="G69" i="18"/>
  <c r="G63" i="18"/>
  <c r="G62" i="18"/>
  <c r="G58" i="18"/>
  <c r="G57" i="18"/>
  <c r="G56" i="18"/>
  <c r="G55" i="18"/>
  <c r="G54" i="18"/>
  <c r="G53" i="18"/>
  <c r="G52" i="18"/>
  <c r="G59" i="18"/>
  <c r="G51" i="18"/>
  <c r="G262" i="18"/>
  <c r="G177" i="18"/>
  <c r="J291" i="18"/>
  <c r="J290" i="18"/>
  <c r="I291" i="18"/>
  <c r="I290" i="18"/>
  <c r="H291" i="18"/>
  <c r="G204" i="18"/>
  <c r="G206" i="18"/>
  <c r="G196" i="18"/>
  <c r="G193" i="18"/>
  <c r="I286" i="18"/>
  <c r="I285" i="18"/>
  <c r="I283" i="18"/>
  <c r="J286" i="18"/>
  <c r="J285" i="18"/>
  <c r="J283" i="18"/>
  <c r="H286" i="18"/>
  <c r="G286" i="18"/>
  <c r="H285" i="18"/>
  <c r="H283" i="18"/>
  <c r="G287" i="18"/>
  <c r="I131" i="18"/>
  <c r="I130" i="18"/>
  <c r="J131" i="18"/>
  <c r="J130" i="18"/>
  <c r="H131" i="18"/>
  <c r="H130" i="18"/>
  <c r="G140" i="18"/>
  <c r="I273" i="18"/>
  <c r="I272" i="18"/>
  <c r="J273" i="18"/>
  <c r="J272" i="18"/>
  <c r="J270" i="18"/>
  <c r="H273" i="18"/>
  <c r="H272" i="18"/>
  <c r="G275" i="18"/>
  <c r="G178" i="18"/>
  <c r="G186" i="18"/>
  <c r="G180" i="18"/>
  <c r="H183" i="18"/>
  <c r="H175" i="18"/>
  <c r="H174" i="18"/>
  <c r="J183" i="18"/>
  <c r="J175" i="18"/>
  <c r="J174" i="18"/>
  <c r="I183" i="18"/>
  <c r="I175" i="18"/>
  <c r="I112" i="18"/>
  <c r="I104" i="18"/>
  <c r="I103" i="18"/>
  <c r="I101" i="18"/>
  <c r="J112" i="18"/>
  <c r="J104" i="18"/>
  <c r="J103" i="18"/>
  <c r="J101" i="18"/>
  <c r="H112" i="18"/>
  <c r="G112" i="18"/>
  <c r="G114" i="18"/>
  <c r="J13" i="18"/>
  <c r="J12" i="18"/>
  <c r="G20" i="18"/>
  <c r="G181" i="18"/>
  <c r="G281" i="18"/>
  <c r="G280" i="18"/>
  <c r="I276" i="18"/>
  <c r="G276" i="18"/>
  <c r="G274" i="18"/>
  <c r="G271" i="18"/>
  <c r="G269" i="18"/>
  <c r="G268" i="18"/>
  <c r="G267" i="18"/>
  <c r="G266" i="18"/>
  <c r="G265" i="18"/>
  <c r="J264" i="18"/>
  <c r="J263" i="18"/>
  <c r="I264" i="18"/>
  <c r="I263" i="18"/>
  <c r="G264" i="18"/>
  <c r="H264" i="18"/>
  <c r="H263" i="18"/>
  <c r="G261" i="18"/>
  <c r="G256" i="18"/>
  <c r="J255" i="18"/>
  <c r="J254" i="18"/>
  <c r="J252" i="18"/>
  <c r="I255" i="18"/>
  <c r="I254" i="18"/>
  <c r="I252" i="18"/>
  <c r="H255" i="18"/>
  <c r="H254" i="18"/>
  <c r="G254" i="18"/>
  <c r="G253" i="18"/>
  <c r="G251" i="18"/>
  <c r="J250" i="18"/>
  <c r="J249" i="18"/>
  <c r="J247" i="18"/>
  <c r="I250" i="18"/>
  <c r="I249" i="18"/>
  <c r="I247" i="18"/>
  <c r="H250" i="18"/>
  <c r="H249" i="18"/>
  <c r="G248" i="18"/>
  <c r="G246" i="18"/>
  <c r="J245" i="18"/>
  <c r="J244" i="18"/>
  <c r="J242" i="18"/>
  <c r="I245" i="18"/>
  <c r="I244" i="18"/>
  <c r="I242" i="18"/>
  <c r="H245" i="18"/>
  <c r="H244" i="18"/>
  <c r="H242" i="18"/>
  <c r="G243" i="18"/>
  <c r="G241" i="18"/>
  <c r="J240" i="18"/>
  <c r="J239" i="18"/>
  <c r="J237" i="18"/>
  <c r="I240" i="18"/>
  <c r="I239" i="18"/>
  <c r="I237" i="18"/>
  <c r="H240" i="18"/>
  <c r="G238" i="18"/>
  <c r="G236" i="18"/>
  <c r="J235" i="18"/>
  <c r="J234" i="18"/>
  <c r="J232" i="18"/>
  <c r="I235" i="18"/>
  <c r="I234" i="18"/>
  <c r="I232" i="18"/>
  <c r="H235" i="18"/>
  <c r="H234" i="18"/>
  <c r="G234" i="18"/>
  <c r="G233" i="18"/>
  <c r="G231" i="18"/>
  <c r="J230" i="18"/>
  <c r="J229" i="18"/>
  <c r="J227" i="18"/>
  <c r="I230" i="18"/>
  <c r="I229" i="18"/>
  <c r="I227" i="18"/>
  <c r="H230" i="18"/>
  <c r="H229" i="18"/>
  <c r="G228" i="18"/>
  <c r="G226" i="18"/>
  <c r="G225" i="18"/>
  <c r="G224" i="18"/>
  <c r="J223" i="18"/>
  <c r="J222" i="18"/>
  <c r="J220" i="18"/>
  <c r="I223" i="18"/>
  <c r="I222" i="18"/>
  <c r="I220" i="18"/>
  <c r="H223" i="18"/>
  <c r="G221" i="18"/>
  <c r="G216" i="18"/>
  <c r="J215" i="18"/>
  <c r="J214" i="18"/>
  <c r="I215" i="18"/>
  <c r="H215" i="18"/>
  <c r="H214" i="18"/>
  <c r="G213" i="18"/>
  <c r="G208" i="18"/>
  <c r="G203" i="18"/>
  <c r="G202" i="18"/>
  <c r="G197" i="18"/>
  <c r="G195" i="18"/>
  <c r="G194" i="18"/>
  <c r="G192" i="18"/>
  <c r="G191" i="18"/>
  <c r="G189" i="18"/>
  <c r="G185" i="18"/>
  <c r="G184" i="18"/>
  <c r="G176" i="18"/>
  <c r="G173" i="18"/>
  <c r="J170" i="18"/>
  <c r="J169" i="18"/>
  <c r="J167" i="18"/>
  <c r="I170" i="18"/>
  <c r="I169" i="18"/>
  <c r="I167" i="18"/>
  <c r="G168" i="18"/>
  <c r="G166" i="18"/>
  <c r="J165" i="18"/>
  <c r="J164" i="18"/>
  <c r="J162" i="18"/>
  <c r="I165" i="18"/>
  <c r="I164" i="18"/>
  <c r="H165" i="18"/>
  <c r="G165" i="18"/>
  <c r="H164" i="18"/>
  <c r="G163" i="18"/>
  <c r="G161" i="18"/>
  <c r="J160" i="18"/>
  <c r="J159" i="18"/>
  <c r="J157" i="18"/>
  <c r="I160" i="18"/>
  <c r="I159" i="18"/>
  <c r="I157" i="18"/>
  <c r="H160" i="18"/>
  <c r="G160" i="18"/>
  <c r="G158" i="18"/>
  <c r="G156" i="18"/>
  <c r="J155" i="18"/>
  <c r="J154" i="18"/>
  <c r="J144" i="18"/>
  <c r="I155" i="18"/>
  <c r="I154" i="18"/>
  <c r="H155" i="18"/>
  <c r="G153" i="18"/>
  <c r="G152" i="18"/>
  <c r="G151" i="18"/>
  <c r="G150" i="18"/>
  <c r="G149" i="18"/>
  <c r="G148" i="18"/>
  <c r="H146" i="18"/>
  <c r="G145" i="18"/>
  <c r="G139" i="18"/>
  <c r="G138" i="18"/>
  <c r="G137" i="18"/>
  <c r="G136" i="18"/>
  <c r="G135" i="18"/>
  <c r="G134" i="18"/>
  <c r="G133" i="18"/>
  <c r="G132" i="18"/>
  <c r="G129" i="18"/>
  <c r="G128" i="18"/>
  <c r="G127" i="18"/>
  <c r="J126" i="18"/>
  <c r="J125" i="18"/>
  <c r="I126" i="18"/>
  <c r="I125" i="18"/>
  <c r="H126" i="18"/>
  <c r="G124" i="18"/>
  <c r="G122" i="18"/>
  <c r="J121" i="18"/>
  <c r="J120" i="18"/>
  <c r="I121" i="18"/>
  <c r="I120" i="18"/>
  <c r="H121" i="18"/>
  <c r="G119" i="18"/>
  <c r="J118" i="18"/>
  <c r="J117" i="18"/>
  <c r="I118" i="18"/>
  <c r="I117" i="18"/>
  <c r="I115" i="18"/>
  <c r="H118" i="18"/>
  <c r="H117" i="18"/>
  <c r="G116" i="18"/>
  <c r="G111" i="18"/>
  <c r="G110" i="18"/>
  <c r="G109" i="18"/>
  <c r="G108" i="18"/>
  <c r="G107" i="18"/>
  <c r="G106" i="18"/>
  <c r="G105" i="18"/>
  <c r="G102" i="18"/>
  <c r="G100" i="18"/>
  <c r="G99" i="18"/>
  <c r="J98" i="18"/>
  <c r="J97" i="18"/>
  <c r="J95" i="18"/>
  <c r="I98" i="18"/>
  <c r="I97" i="18"/>
  <c r="I95" i="18"/>
  <c r="H98" i="18"/>
  <c r="H97" i="18"/>
  <c r="G96" i="18"/>
  <c r="G94" i="18"/>
  <c r="J93" i="18"/>
  <c r="J92" i="18"/>
  <c r="I93" i="18"/>
  <c r="I92" i="18"/>
  <c r="H93" i="18"/>
  <c r="G91" i="18"/>
  <c r="G90" i="18"/>
  <c r="J89" i="18"/>
  <c r="J88" i="18"/>
  <c r="I89" i="18"/>
  <c r="G89" i="18"/>
  <c r="H89" i="18"/>
  <c r="H88" i="18"/>
  <c r="G87" i="18"/>
  <c r="G85" i="18"/>
  <c r="G84" i="18"/>
  <c r="G83" i="18"/>
  <c r="J82" i="18"/>
  <c r="J81" i="18"/>
  <c r="J79" i="18"/>
  <c r="I82" i="18"/>
  <c r="I81" i="18"/>
  <c r="I79" i="18"/>
  <c r="H82" i="18"/>
  <c r="H81" i="18"/>
  <c r="G81" i="18"/>
  <c r="G80" i="18"/>
  <c r="G78" i="18"/>
  <c r="G77" i="18"/>
  <c r="J76" i="18"/>
  <c r="J75" i="18"/>
  <c r="I76" i="18"/>
  <c r="I75" i="18"/>
  <c r="H76" i="18"/>
  <c r="G76" i="18"/>
  <c r="G74" i="18"/>
  <c r="J73" i="18"/>
  <c r="J72" i="18"/>
  <c r="I73" i="18"/>
  <c r="I72" i="18"/>
  <c r="H73" i="18"/>
  <c r="H72" i="18"/>
  <c r="G72" i="18"/>
  <c r="G71" i="18"/>
  <c r="G68" i="18"/>
  <c r="G67" i="18"/>
  <c r="G66" i="18"/>
  <c r="G65" i="18"/>
  <c r="G64" i="18"/>
  <c r="G61" i="18"/>
  <c r="G60" i="18"/>
  <c r="G48" i="18"/>
  <c r="G45" i="18"/>
  <c r="J44" i="18"/>
  <c r="J43" i="18"/>
  <c r="J41" i="18"/>
  <c r="I44" i="18"/>
  <c r="H44" i="18"/>
  <c r="J42" i="18"/>
  <c r="G42" i="18"/>
  <c r="G40" i="18"/>
  <c r="J39" i="18"/>
  <c r="J38" i="18"/>
  <c r="J36" i="18"/>
  <c r="I39" i="18"/>
  <c r="H39" i="18"/>
  <c r="G39" i="18"/>
  <c r="H38" i="18"/>
  <c r="H36" i="18"/>
  <c r="G37" i="18"/>
  <c r="G35" i="18"/>
  <c r="G34" i="18"/>
  <c r="J33" i="18"/>
  <c r="J32" i="18"/>
  <c r="J30" i="18"/>
  <c r="J23" i="18"/>
  <c r="J22" i="18"/>
  <c r="J10" i="18" s="1"/>
  <c r="J298" i="18" s="1"/>
  <c r="I33" i="18"/>
  <c r="I32" i="18"/>
  <c r="I30" i="18"/>
  <c r="I23" i="18"/>
  <c r="H33" i="18"/>
  <c r="J31" i="18"/>
  <c r="G31" i="18"/>
  <c r="G19" i="18"/>
  <c r="G18" i="18"/>
  <c r="G17" i="18"/>
  <c r="G16" i="18"/>
  <c r="G14" i="18"/>
  <c r="G11" i="18"/>
  <c r="G171" i="18"/>
  <c r="H170" i="18"/>
  <c r="G170" i="18"/>
  <c r="H169" i="18"/>
  <c r="H167" i="18"/>
  <c r="G167" i="18"/>
  <c r="G209" i="18"/>
  <c r="H259" i="18"/>
  <c r="H257" i="18"/>
  <c r="G257" i="18"/>
  <c r="I214" i="18"/>
  <c r="I88" i="18"/>
  <c r="G118" i="18"/>
  <c r="G223" i="18"/>
  <c r="G50" i="18"/>
  <c r="H227" i="18"/>
  <c r="G227" i="18"/>
  <c r="H222" i="18"/>
  <c r="H220" i="18"/>
  <c r="G220" i="18"/>
  <c r="G250" i="18"/>
  <c r="G296" i="18"/>
  <c r="H247" i="18"/>
  <c r="G247" i="18"/>
  <c r="G273" i="18"/>
  <c r="H43" i="18"/>
  <c r="G215" i="18"/>
  <c r="H162" i="18"/>
  <c r="G131" i="18"/>
  <c r="H25" i="18"/>
  <c r="G25" i="18"/>
  <c r="H104" i="18"/>
  <c r="H103" i="18"/>
  <c r="H41" i="18"/>
  <c r="H232" i="18"/>
  <c r="G232" i="18"/>
  <c r="G283" i="18"/>
  <c r="G49" i="18"/>
  <c r="G47" i="18"/>
  <c r="I162" i="18"/>
  <c r="G162" i="18"/>
  <c r="G164" i="18"/>
  <c r="G295" i="18"/>
  <c r="H79" i="18"/>
  <c r="G79" i="18"/>
  <c r="H270" i="18"/>
  <c r="G270" i="18"/>
  <c r="G249" i="18"/>
  <c r="G188" i="18"/>
  <c r="G187" i="18"/>
  <c r="I13" i="18"/>
  <c r="I12" i="18"/>
  <c r="G235" i="18"/>
  <c r="G73" i="18"/>
  <c r="G175" i="18"/>
  <c r="I174" i="18"/>
  <c r="I172" i="18"/>
  <c r="I259" i="18"/>
  <c r="I43" i="18"/>
  <c r="I41" i="18"/>
  <c r="G41" i="18"/>
  <c r="G263" i="18"/>
  <c r="H120" i="18"/>
  <c r="G120" i="18"/>
  <c r="G121" i="18"/>
  <c r="I270" i="18"/>
  <c r="G272" i="18"/>
  <c r="H13" i="18"/>
  <c r="G15" i="18"/>
  <c r="H32" i="18"/>
  <c r="G32" i="18"/>
  <c r="G33" i="18"/>
  <c r="H154" i="18"/>
  <c r="G154" i="18"/>
  <c r="G155" i="18"/>
  <c r="G291" i="18"/>
  <c r="H290" i="18"/>
  <c r="G174" i="18"/>
  <c r="G255" i="18"/>
  <c r="H252" i="18"/>
  <c r="G252" i="18"/>
  <c r="G117" i="18"/>
  <c r="G229" i="18"/>
  <c r="G222" i="18"/>
  <c r="I38" i="18"/>
  <c r="I36" i="18"/>
  <c r="G36" i="18"/>
  <c r="G88" i="18"/>
  <c r="G98" i="18"/>
  <c r="H115" i="18"/>
  <c r="G115" i="18"/>
  <c r="G126" i="18"/>
  <c r="H125" i="18"/>
  <c r="G125" i="18"/>
  <c r="G146" i="18"/>
  <c r="H239" i="18"/>
  <c r="G240" i="18"/>
  <c r="I257" i="18"/>
  <c r="G130" i="18"/>
  <c r="J70" i="18"/>
  <c r="G242" i="18"/>
  <c r="G183" i="18"/>
  <c r="I123" i="18"/>
  <c r="G279" i="18"/>
  <c r="G218" i="18"/>
  <c r="G244" i="18"/>
  <c r="G285" i="18"/>
  <c r="G230" i="18"/>
  <c r="H217" i="18"/>
  <c r="G217" i="18"/>
  <c r="H92" i="18"/>
  <c r="H86" i="18"/>
  <c r="G93" i="18"/>
  <c r="J115" i="18"/>
  <c r="G245" i="18"/>
  <c r="J257" i="18"/>
  <c r="J172" i="18"/>
  <c r="H141" i="18"/>
  <c r="G141" i="18"/>
  <c r="G142" i="18"/>
  <c r="H172" i="18"/>
  <c r="G172" i="18"/>
  <c r="J123" i="18"/>
  <c r="G147" i="18"/>
  <c r="G290" i="18"/>
  <c r="H288" i="18"/>
  <c r="G288" i="18"/>
  <c r="H12" i="18"/>
  <c r="H30" i="18"/>
  <c r="G30" i="18"/>
  <c r="H237" i="18"/>
  <c r="G237" i="18"/>
  <c r="G239" i="18"/>
  <c r="H10" i="18"/>
  <c r="I22" i="18"/>
  <c r="G22" i="18"/>
  <c r="G23" i="18"/>
  <c r="H95" i="18"/>
  <c r="G95" i="18"/>
  <c r="G97" i="18"/>
  <c r="G38" i="18"/>
  <c r="G13" i="18"/>
  <c r="G169" i="18"/>
  <c r="G82" i="18"/>
  <c r="G259" i="18"/>
  <c r="G104" i="18"/>
  <c r="G44" i="18"/>
  <c r="I70" i="18"/>
  <c r="G214" i="18"/>
  <c r="J86" i="18"/>
  <c r="H159" i="18"/>
  <c r="H157" i="18"/>
  <c r="G157" i="18"/>
  <c r="G159" i="18"/>
  <c r="G12" i="18"/>
  <c r="I10" i="18"/>
  <c r="H101" i="18"/>
  <c r="G101" i="18"/>
  <c r="G103" i="18"/>
  <c r="G10" i="18"/>
  <c r="H123" i="18"/>
  <c r="G123" i="18"/>
  <c r="G92" i="18"/>
  <c r="H144" i="18"/>
  <c r="G144" i="18"/>
  <c r="G43" i="18"/>
  <c r="I86" i="18"/>
  <c r="G86" i="18"/>
  <c r="I144" i="18"/>
  <c r="H75" i="18"/>
  <c r="I298" i="18"/>
  <c r="H70" i="18"/>
  <c r="G75" i="18"/>
  <c r="H298" i="18"/>
  <c r="G298" i="18"/>
  <c r="G70" i="18"/>
</calcChain>
</file>

<file path=xl/sharedStrings.xml><?xml version="1.0" encoding="utf-8"?>
<sst xmlns="http://schemas.openxmlformats.org/spreadsheetml/2006/main" count="757" uniqueCount="451">
  <si>
    <t>Загальний фонд</t>
  </si>
  <si>
    <t>Спеціальний фонд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</si>
  <si>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</si>
  <si>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</si>
  <si>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</si>
  <si>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</si>
  <si>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</si>
  <si>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за рахунок субвенції з державного бюджету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</si>
  <si>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</si>
  <si>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</si>
  <si>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</si>
  <si>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</si>
  <si>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</si>
  <si>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1070</t>
  </si>
  <si>
    <t>1090</t>
  </si>
  <si>
    <t>1030</t>
  </si>
  <si>
    <t>1010</t>
  </si>
  <si>
    <t>Управління зовнішньоекономічної діяльності Дніпропетровської обласної державної адміністрації</t>
  </si>
  <si>
    <t>0411</t>
  </si>
  <si>
    <t>Управління протокольних та масових заходів облдержадміністрації</t>
  </si>
  <si>
    <t>0829</t>
  </si>
  <si>
    <t>0810</t>
  </si>
  <si>
    <t>Проведення навчально-тренувальних зборів і змагань з неолімпійських видів спорту</t>
  </si>
  <si>
    <t>0822</t>
  </si>
  <si>
    <t>0824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</si>
  <si>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</si>
  <si>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</si>
  <si>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</si>
  <si>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</si>
  <si>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</si>
  <si>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</si>
  <si>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</si>
  <si>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1060</t>
  </si>
  <si>
    <t>0941</t>
  </si>
  <si>
    <t>Управління культури, національностей і релігій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</si>
  <si>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</si>
  <si>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</si>
  <si>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Забезпечення підготовки спортсменів вищих категорій школами вищої спортивної майстерності</t>
  </si>
  <si>
    <t>0133</t>
  </si>
  <si>
    <t>0470</t>
  </si>
  <si>
    <t>0900000</t>
  </si>
  <si>
    <t>0910000</t>
  </si>
  <si>
    <t>0100000</t>
  </si>
  <si>
    <t>0110000</t>
  </si>
  <si>
    <t>1000000</t>
  </si>
  <si>
    <t>1010000</t>
  </si>
  <si>
    <t>Заходи державної політики із забезпечення рівних прав та можливостей жінок та чоловіків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</si>
  <si>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</si>
  <si>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</si>
  <si>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</si>
  <si>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</si>
  <si>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</si>
  <si>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</si>
  <si>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Сприяння розвитку малого та середнього підприємництва</t>
  </si>
  <si>
    <t>7610</t>
  </si>
  <si>
    <t>3050</t>
  </si>
  <si>
    <t>Пільгове медичне обслуговування осіб, які постраждали внаслідок Чорнобильської катастрофи</t>
  </si>
  <si>
    <t>Управління протокольних та масових заходів Дніпропетровської обласної державної адміністрації</t>
  </si>
  <si>
    <t>0830</t>
  </si>
  <si>
    <t>3140</t>
  </si>
  <si>
    <t>5031</t>
  </si>
  <si>
    <t>5033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</si>
  <si>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</si>
  <si>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</si>
  <si>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5022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</si>
  <si>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</si>
  <si>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</si>
  <si>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</si>
  <si>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0119770</t>
  </si>
  <si>
    <t>9770</t>
  </si>
  <si>
    <t>0700000</t>
  </si>
  <si>
    <t>0710000</t>
  </si>
  <si>
    <t>0800000</t>
  </si>
  <si>
    <t>0810000</t>
  </si>
  <si>
    <t>1100000</t>
  </si>
  <si>
    <t>1110000</t>
  </si>
  <si>
    <t>3131</t>
  </si>
  <si>
    <t>1113131</t>
  </si>
  <si>
    <t>3122</t>
  </si>
  <si>
    <t>0813122</t>
  </si>
  <si>
    <t>3123</t>
  </si>
  <si>
    <t>0813123</t>
  </si>
  <si>
    <t>0913112</t>
  </si>
  <si>
    <t>0813050</t>
  </si>
  <si>
    <t>0813090</t>
  </si>
  <si>
    <t>0813105</t>
  </si>
  <si>
    <t>2500000</t>
  </si>
  <si>
    <t>2510000</t>
  </si>
  <si>
    <t>4020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</si>
  <si>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</si>
  <si>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1115011</t>
  </si>
  <si>
    <t>1115012</t>
  </si>
  <si>
    <t>1115022</t>
  </si>
  <si>
    <t>1115033</t>
  </si>
  <si>
    <t>1115051</t>
  </si>
  <si>
    <t>1115061</t>
  </si>
  <si>
    <t>1115062</t>
  </si>
  <si>
    <t>1011120</t>
  </si>
  <si>
    <t>1014020</t>
  </si>
  <si>
    <t>1014040</t>
  </si>
  <si>
    <t>4040</t>
  </si>
  <si>
    <t>Забезпечення діяльності музеїв i виставок</t>
  </si>
  <si>
    <t>0117670</t>
  </si>
  <si>
    <t>7670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</si>
  <si>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</si>
  <si>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</si>
  <si>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</si>
  <si>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</si>
  <si>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</si>
  <si>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</si>
  <si>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</si>
  <si>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</si>
  <si>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</si>
  <si>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</si>
  <si>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</si>
  <si>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</si>
  <si>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</si>
  <si>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</si>
  <si>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</si>
  <si>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Інша діяльність у сфері державного управління</t>
  </si>
  <si>
    <t>0110180</t>
  </si>
  <si>
    <t>1115031</t>
  </si>
  <si>
    <t>3200000</t>
  </si>
  <si>
    <t>3210000</t>
  </si>
  <si>
    <t>7693</t>
  </si>
  <si>
    <t>Управління інформаційних технологій та електронного урядування Дніпропетровської обласної державної адміністрації</t>
  </si>
  <si>
    <t>2900000</t>
  </si>
  <si>
    <t>2910000</t>
  </si>
  <si>
    <t>2918110</t>
  </si>
  <si>
    <t>1217462</t>
  </si>
  <si>
    <t>7462</t>
  </si>
  <si>
    <t>1216084</t>
  </si>
  <si>
    <t>6084</t>
  </si>
  <si>
    <t>0610</t>
  </si>
  <si>
    <t>1218821</t>
  </si>
  <si>
    <t>8821</t>
  </si>
  <si>
    <t>1218831</t>
  </si>
  <si>
    <t>8831</t>
  </si>
  <si>
    <t>2717610</t>
  </si>
  <si>
    <t>2717622</t>
  </si>
  <si>
    <t>7622</t>
  </si>
  <si>
    <t>Реалізація програм і заходів в галузі туризму та курортів</t>
  </si>
  <si>
    <t>2000000</t>
  </si>
  <si>
    <t>0117693</t>
  </si>
  <si>
    <t>Додаток 7</t>
  </si>
  <si>
    <t>Усього</t>
  </si>
  <si>
    <t>Інші субвенції з місцевого бюджету,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</si>
  <si>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</si>
  <si>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</si>
  <si>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</si>
  <si>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</si>
  <si>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</si>
  <si>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</si>
  <si>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</si>
  <si>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</si>
  <si>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0913242</t>
  </si>
  <si>
    <t>Інші заходи у сфері соціального захисту і соціального забезпечення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</si>
  <si>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</si>
  <si>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</si>
  <si>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</si>
  <si>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охорони здоров’я,</t>
  </si>
  <si>
    <t>Інші програми та заходи у сфері освіти</t>
  </si>
  <si>
    <t>1162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</si>
  <si>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</si>
  <si>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</si>
  <si>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</si>
  <si>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</si>
  <si>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</si>
  <si>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Інші заходи в галузі культури і мистецтва</t>
  </si>
  <si>
    <t>3214082</t>
  </si>
  <si>
    <t>4082</t>
  </si>
  <si>
    <t>3171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</si>
  <si>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</si>
  <si>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</si>
  <si>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</si>
  <si>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</si>
  <si>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</si>
  <si>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</si>
  <si>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</si>
  <si>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1014082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</si>
  <si>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</si>
  <si>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</si>
  <si>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 xml:space="preserve">Цільова соціальна  комплексна програма розвитку фізичної культури і спорту в Дніпропетровській області до 2021 року </t>
  </si>
  <si>
    <t xml:space="preserve">Програма розвитку культури у Дніпропетровській області на 2017 – 2020 роки </t>
  </si>
  <si>
    <t>Програма розвитку туризму у Дніпропетровській області на 2014 – 2022 роки</t>
  </si>
  <si>
    <t>2517630</t>
  </si>
  <si>
    <t>7630</t>
  </si>
  <si>
    <t>Реалізація програм і заходів в галузі зовнішньоекономічної діяльності</t>
  </si>
  <si>
    <t>2717693</t>
  </si>
  <si>
    <t>2151</t>
  </si>
  <si>
    <t>0712151</t>
  </si>
  <si>
    <t>0813140</t>
  </si>
  <si>
    <t>8340</t>
  </si>
  <si>
    <t>0540</t>
  </si>
  <si>
    <t>Природоохоронні заходи за рахунок цільових фондів</t>
  </si>
  <si>
    <t>2810000</t>
  </si>
  <si>
    <t>Департамент екології та природних ресурсів Дніпропетровської обласної державної адміністрації</t>
  </si>
  <si>
    <t>2818340</t>
  </si>
  <si>
    <t>1217310</t>
  </si>
  <si>
    <t>7310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</si>
  <si>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</si>
  <si>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</si>
  <si>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</si>
  <si>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</si>
  <si>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</si>
  <si>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</si>
  <si>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3105</t>
  </si>
  <si>
    <t>0600000</t>
  </si>
  <si>
    <t>Департамент освіти і науки Дніпропетровської обласної державної адміністрації</t>
  </si>
  <si>
    <t>0610000</t>
  </si>
  <si>
    <t>Забезпечення діяльності інших закладів у сфері освіти</t>
  </si>
  <si>
    <t>1161</t>
  </si>
  <si>
    <t>0611161</t>
  </si>
  <si>
    <t>0611162</t>
  </si>
  <si>
    <t>0613140</t>
  </si>
  <si>
    <t>5011</t>
  </si>
  <si>
    <t>0615011</t>
  </si>
  <si>
    <t>5012</t>
  </si>
  <si>
    <t>0615012</t>
  </si>
  <si>
    <t>0615031</t>
  </si>
  <si>
    <t>2819800</t>
  </si>
  <si>
    <t>9800</t>
  </si>
  <si>
    <t>на охорону і раціональне використання земель</t>
  </si>
  <si>
    <t>1517365</t>
  </si>
  <si>
    <t>7365</t>
  </si>
  <si>
    <t>Надання реабілітаційних послуг інвалідам та дітям інвалідам</t>
  </si>
  <si>
    <t>до рішення обласної ради</t>
  </si>
  <si>
    <t>1218340</t>
  </si>
  <si>
    <t>на природоохоронні заходи</t>
  </si>
  <si>
    <t>Будівництво об’єктів житлово-комунального господарства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</si>
  <si>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</si>
  <si>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</si>
  <si>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</si>
  <si>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1219770</t>
  </si>
  <si>
    <t>субвенція з обласного бюджету до місцевих бюджетів на социально-економічний розвиток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</si>
  <si>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</si>
  <si>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</si>
  <si>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</si>
  <si>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</si>
  <si>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</si>
  <si>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</si>
  <si>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</si>
  <si>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</si>
  <si>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</si>
  <si>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</si>
  <si>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</si>
  <si>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</si>
  <si>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1517340</t>
  </si>
  <si>
    <t>7340</t>
  </si>
  <si>
    <t>Проектування, реставрація та охорона пам’яток архітектури</t>
  </si>
  <si>
    <t>1517361</t>
  </si>
  <si>
    <t>1517366</t>
  </si>
  <si>
    <t>7366</t>
  </si>
  <si>
    <t>1517367</t>
  </si>
  <si>
    <t>7367</t>
  </si>
  <si>
    <t>1517370</t>
  </si>
  <si>
    <t>Надання довгострокових кредитів індивідуальним забудовникам житла на селі</t>
  </si>
  <si>
    <t>2800000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</si>
  <si>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</si>
  <si>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</si>
  <si>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1517368</t>
  </si>
  <si>
    <t>7368</t>
  </si>
  <si>
    <t>Виконання інвестиційних проектів за рахунок субвенцій з інших бюджетів</t>
  </si>
  <si>
    <t>Утримання та розвиток автомобільних доріг  та дорожньої інфраструктури за рахунок субвенції з державного бюджету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</si>
  <si>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</si>
  <si>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</si>
  <si>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</si>
  <si>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1113133</t>
  </si>
  <si>
    <t>3133</t>
  </si>
  <si>
    <t>Інші заходи та заклади молодіжної політики</t>
  </si>
  <si>
    <t>Програма сприяння громадянській активності у розвитку територій на 2012 – 2021 роки</t>
  </si>
  <si>
    <t xml:space="preserve"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</t>
  </si>
  <si>
    <t>Інші субвенції з місцевого бюджету</t>
  </si>
  <si>
    <t>8410</t>
  </si>
  <si>
    <t>1018410</t>
  </si>
  <si>
    <t>Фінансова підтримка засобів масової інформації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</si>
  <si>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</t>
  </si>
  <si>
    <t>Реалізація проектів в рамках Надзвичайної кредитної програми для відновлення України,</t>
  </si>
  <si>
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2023 роки</t>
  </si>
  <si>
    <t>1014060</t>
  </si>
  <si>
    <t>4060</t>
  </si>
  <si>
    <t>Забезпечення діяльності палаців і будинків культури, клубів, центрів дозвілля та інших клубних закладів</t>
  </si>
  <si>
    <t>0828</t>
  </si>
  <si>
    <t>Субвенція з місцевого бюджету державному бюджету на виконання програм соціально-економічного розвитку регіонів,</t>
  </si>
  <si>
    <t>Програма  розвитку місцевого самоврядування у Дніпропетровській області  на 2012 – 2021 роки</t>
  </si>
  <si>
    <t>Регіональна  цільова соціальна програма „Молодь Дніпропетровщини” на 2012 – 2021 роки</t>
  </si>
  <si>
    <t>Програма розвитку сімейної та гендерної політики у Дніпропетровській області  на 2012 – 2021 роки</t>
  </si>
  <si>
    <t>Регіональна програма оздоровлення та відпочинку дітей у Дніпропетровській області на  2014 – 2021 роки</t>
  </si>
  <si>
    <t>Програма створення та ведення містобудівного кадастру Дніпропетровської області на 2013 – 2022 роки</t>
  </si>
  <si>
    <t>Програма  розвитку Українського козацтва у Дніпропетровській області на 2008 – 2020 роки</t>
  </si>
  <si>
    <t xml:space="preserve">Дніпропетровська обласна комплексна програма (стратегія) екологічної безпеки та запобігання змінам клімату на 2016 – 2025 роки </t>
  </si>
  <si>
    <t>Розподіл витрат обласного бюджету на реалізацію місцевих/регіональних програм у 2020 році</t>
  </si>
  <si>
    <t>(код бюджету)</t>
  </si>
  <si>
    <t>Дата і номер документа, яким затверджено місцеву регіональну програму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</si>
  <si>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</si>
  <si>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</si>
  <si>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кредитуваня місцевого бюджету</t>
  </si>
  <si>
    <t>УСЬОГО</t>
  </si>
  <si>
    <t>Код Програмної класифікації видатків та кредитування місцевого бюджету</t>
  </si>
  <si>
    <t>усього</t>
  </si>
  <si>
    <r>
      <t>Будівництво об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>єктів житлово-комунального господарства</t>
    </r>
  </si>
  <si>
    <t>04100000000</t>
  </si>
  <si>
    <t>0712120</t>
  </si>
  <si>
    <t>2120</t>
  </si>
  <si>
    <t>0740</t>
  </si>
  <si>
    <t>1120</t>
  </si>
  <si>
    <t>Регіональна цільова соціальна програма „Освіта Дніпропетровщини” до 2021 року</t>
  </si>
  <si>
    <t>Регіональна програма інформатизації „Електронна Дніпропетровщина” на 2020 – 2022 роки</t>
  </si>
  <si>
    <t xml:space="preserve"> Керуючий справами виконавчого апарату обласної ради</t>
  </si>
  <si>
    <t>А. МАРЧЕНКО</t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</si>
  <si>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на 2002 – 2020 роки</t>
  </si>
  <si>
    <t>2300000</t>
  </si>
  <si>
    <t>2310000</t>
  </si>
  <si>
    <t>2311162</t>
  </si>
  <si>
    <t>1217463</t>
  </si>
  <si>
    <t>7463</t>
  </si>
  <si>
    <t>Утримання та розвиток автомобільних доріг  та дорожньої інфраструктури за рахунок трансфертів з інших місцевих бюджетів</t>
  </si>
  <si>
    <t>Департамент масових комунікацій Дніпропетровської обласної державної адміністрації</t>
  </si>
  <si>
    <t>0819770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</si>
  <si>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</si>
  <si>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субвенція з обласного бюджету до місцевих бюджетів на социально-економічний розвиток окремих територій</t>
  </si>
  <si>
    <t>1217368</t>
  </si>
  <si>
    <t>0619800</t>
  </si>
  <si>
    <t>Субвенція з місцевого бюджету державному бюджету на виконання програм соціально-економічного розвитку регіонів</t>
  </si>
  <si>
    <t>1117325</t>
  </si>
  <si>
    <t>Регіональна програма забезпечення громадського порядку та громадської безпеки на території Дніпропетровської області на період до 2020 року</t>
  </si>
  <si>
    <t>2200000</t>
  </si>
  <si>
    <t>Управління взаємодії з правоохоронними органами та оборонної роботи облдержадміністрації</t>
  </si>
  <si>
    <t>2210000</t>
  </si>
  <si>
    <t>2219800</t>
  </si>
  <si>
    <t>1517323</t>
  </si>
  <si>
    <t>7323</t>
  </si>
  <si>
    <t>Будівництво установ та закладів соціальної сфери</t>
  </si>
  <si>
    <t>1517330</t>
  </si>
  <si>
    <t>7330</t>
  </si>
  <si>
    <t>3700000</t>
  </si>
  <si>
    <t>Департамент фінансів Дніпропетровської обласної державної адміністрації</t>
  </si>
  <si>
    <t>3710000</t>
  </si>
  <si>
    <t>3719800</t>
  </si>
  <si>
    <t>Співфінансування інвестційних проектів, що реалізуються за рахунок коштів державного фонду регіонального розвитку</t>
  </si>
  <si>
    <t>7640</t>
  </si>
  <si>
    <t>Заходи з енергозбереження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</si>
  <si>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</si>
  <si>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</si>
  <si>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</si>
  <si>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</si>
  <si>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</si>
  <si>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</si>
  <si>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</si>
  <si>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</si>
  <si>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</si>
  <si>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</si>
  <si>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</si>
  <si>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</si>
  <si>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 xml:space="preserve">Обласна  програма „Здоров’я населення Дніпропетровщини на 2020 – 2024 роки” </t>
  </si>
  <si>
    <t>0712050</t>
  </si>
  <si>
    <t>2050</t>
  </si>
  <si>
    <t>0761</t>
  </si>
  <si>
    <t>Медико-соціальний захист дітей-сиріт і дітей, позбавлених батьківського піклування</t>
  </si>
  <si>
    <t>0712060</t>
  </si>
  <si>
    <t>2060</t>
  </si>
  <si>
    <t>0762</t>
  </si>
  <si>
    <t>0712070</t>
  </si>
  <si>
    <t>2070</t>
  </si>
  <si>
    <t>0724</t>
  </si>
  <si>
    <t>Екстрена та швидка медична допомога населенню</t>
  </si>
  <si>
    <t>0712090</t>
  </si>
  <si>
    <t>2090</t>
  </si>
  <si>
    <t>0722</t>
  </si>
  <si>
    <t>Спеціалізована амбулаторно-поліклінічна допомога населенню</t>
  </si>
  <si>
    <t>0712100</t>
  </si>
  <si>
    <t>2100</t>
  </si>
  <si>
    <t>Стоматологічна допомога населенню</t>
  </si>
  <si>
    <t>0712130</t>
  </si>
  <si>
    <t>2130</t>
  </si>
  <si>
    <t>Проведення належної медико-соціальної  експертизи (МСЕК)</t>
  </si>
  <si>
    <t>0717322</t>
  </si>
  <si>
    <t>Підготовка кадрів закладами фахової передвищої освіти</t>
  </si>
  <si>
    <t>Створення банків крові та її компонентів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</si>
  <si>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</si>
  <si>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</si>
  <si>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2919800</t>
  </si>
  <si>
    <t>3000000</t>
  </si>
  <si>
    <t>Управління з питань учасників АТО Дніпропетровської обласної державної адміністрації</t>
  </si>
  <si>
    <t>3010000</t>
  </si>
  <si>
    <t>3015061</t>
  </si>
  <si>
    <t>1517310</t>
  </si>
  <si>
    <t>7363</t>
  </si>
  <si>
    <t>Виконання інвестиційних проектів в рамках здійснення заходів щодо соціально-економічного розвитку окремих категорій</t>
  </si>
  <si>
    <t>1517369</t>
  </si>
  <si>
    <t>7369</t>
  </si>
  <si>
    <t>Реалізація проектів з реконструкції, капітального ремонту приймальних відділень в опорних закладах здоров’я у госпітальних округах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</si>
  <si>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</si>
  <si>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</si>
  <si>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</si>
  <si>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0611120</t>
  </si>
  <si>
    <t>субвенція з обласного бюджету до місцевих бюджетів на фінансування переможців обласного конкурсу проєктів і програм розвитку місцевого самоврядування ‒ відродження історико-культурної спадщини Дніпропетровщини</t>
  </si>
  <si>
    <t>грн</t>
  </si>
  <si>
    <t>(від 28.10.2016
№ 97-6/VІІ)</t>
  </si>
  <si>
    <t xml:space="preserve"> (від 28.10.2016
№ 98-6/VІІ)</t>
  </si>
  <si>
    <t>(від 19.10.2018
№ 374-14/VІІ)</t>
  </si>
  <si>
    <t>(від 21.06.2013
№ 438-19/VІ)</t>
  </si>
  <si>
    <t>(від 13.12.2019
№ 535-20/VІІ)</t>
  </si>
  <si>
    <t>(від 03.02.2012
№ 239-11/VІ)</t>
  </si>
  <si>
    <t xml:space="preserve">(від 03.02.2012
№ 241-11/VІ)  </t>
  </si>
  <si>
    <t>(від 27.12.2013
№ 507-23/VІ)</t>
  </si>
  <si>
    <t xml:space="preserve"> (від 21.10.2015
№ 683-34/VI)</t>
  </si>
  <si>
    <t>(від 21.10.2015
№ 682-34/VI)</t>
  </si>
  <si>
    <t>(від 02.12.2016
№122-7/VII)</t>
  </si>
  <si>
    <t>(від 02.12.2016
№ 121-7/VІІ)</t>
  </si>
  <si>
    <t>(від 15.03.2013
№ 421-18/VІ)</t>
  </si>
  <si>
    <t>(від 25.10.2019
№ 506-18/VII)</t>
  </si>
  <si>
    <t>(від 24.04.2003
№ 137-8/XXIV)</t>
  </si>
  <si>
    <t>(від 13.12.2019
№ 527-20/VII)</t>
  </si>
  <si>
    <t>(від 23.01.2015
№ 609-29/VІ)</t>
  </si>
  <si>
    <t>(від 14.06.2002
№ 38-2/ХХІV)</t>
  </si>
  <si>
    <t>(від 23.05.2008
№ 413-15/V)</t>
  </si>
  <si>
    <t>(від 02.12.2016
№ 126-7/VІІ)</t>
  </si>
  <si>
    <t xml:space="preserve"> (від 20.06.2014
№ 532-26/VI)</t>
  </si>
  <si>
    <t>(від 07.12.2018
№ 407-15/VII)</t>
  </si>
  <si>
    <t xml:space="preserve">(від 22.06.2018
№ 344-13/VII) </t>
  </si>
  <si>
    <t>(від 21.10.2015
№ 680-34/VI)</t>
  </si>
  <si>
    <t>(від 19.02.2016
№ 17-2/VIІ)</t>
  </si>
  <si>
    <t xml:space="preserve"> (від 16.09.2005
№ 657-28/ІV)</t>
  </si>
  <si>
    <t xml:space="preserve"> (від 25.03.2016
№ 30-3/VІІ)
(зі змінами)</t>
  </si>
  <si>
    <t>(від 19.02.2016
№ 15-2/VІІ)
(зі змінами)</t>
  </si>
  <si>
    <t>(від 25.03.2016 року
№ 29-3/VІІ)
(зі змінами)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</si>
  <si>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 – 2020 роки</t>
  </si>
  <si>
    <t>Інші заходи, пов’язані з економічною діяльністю</t>
  </si>
  <si>
    <t>Інформаційно-методичне та просвітницьке забезпечення в галузі охорони здоров’я</t>
  </si>
  <si>
    <t>Забезпечення діяльності ішних закладів у сфері озорони здоров’я,</t>
  </si>
  <si>
    <t>Встановлення телефонів особам з інвалідністю I і II груп</t>
  </si>
  <si>
    <t>Забезпечення діяльності місцевих центрів фізичного здоров’я „Спорт для всіх” та проведення фізкультурно-масових заходів серед населення регіону</t>
  </si>
  <si>
    <t>Будівництво інших об’єктів комунальної власності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</si>
  <si>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</si>
  <si>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Надання пільгових довгострокових кредитів молодим сім’ям та одиноким молодим громадянам на будівництво/придбання житла</t>
  </si>
  <si>
    <t>Інші заходи пов’язані з економічною діяльністю</t>
  </si>
  <si>
    <t>субвенція з обласного бюджету до місцевих бюджетів на співфінансування органів місцевого самоврядування області - переможців конкурсів, учасників спільних пректів  (програм), державних, міжнародних, громадських організацій (фондів), спрямованих на розвиток місцевого самоврядування - учасників пілотного прокту із благоустрою території населених пунктів області „Територія майбутнього”</t>
  </si>
  <si>
    <t>Комплексна програма соціального захисту населення Дніпропетровської області на 2020 – 2024 роки</t>
  </si>
  <si>
    <t xml:space="preserve"> Програма соціально-економічного та культурного розвитку Дніпропетровської області на 2020 рік 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</si>
  <si>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людей”,</t>
  </si>
  <si>
    <t>Регіональна програма розвитку житлового будівництва у Дніпропетровській області на 2015 – 2020 роки</t>
  </si>
  <si>
    <t>Програма сприяння розвитку громадянського суспільства у Дніпропетровській області
на 2017 – 2020 роки</t>
  </si>
  <si>
    <t>Програма розвитку малого та середнього підприємництва у Дніпропетровській області
на 2019 – 2020 роки</t>
  </si>
  <si>
    <t>Про затвердження Програми розвитку й підтримки сфери надання адміністративних послуг у Дніпропетровській області на 2018 – 2020 роки</t>
  </si>
  <si>
    <t xml:space="preserve">Програма впровадження державної політики органами виконавчої влади у Дніпропетровській області
на 2016 – 2020 роки </t>
  </si>
  <si>
    <t xml:space="preserve">Бюджетна програма „Виконання судових рішень та виконавчих документів Дніпропетровською обласною радою” на 2018 – 2023 роки
 </t>
  </si>
  <si>
    <t>Програма захисту прав дітей та розвитку сімейних форм виховання у Дніпропетровській області
на 2016 – 2020 роки</t>
  </si>
  <si>
    <t>Програма розвитку міжнародного співробітництва, євроінтеграційних процесів та формування позитивного іміджу Дніпропетровської області
на 2016 – 2020 роки</t>
  </si>
  <si>
    <t>Програма „Питна вода Дніпропетровщини”
на 2006 – 2020 роки</t>
  </si>
  <si>
    <t>субвенція з обласного бюджету до місцевих бюджетів на виконання доручень виборців депутатами обласної ради
у 2020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</si>
</sst>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2" applyNumberFormat="0" applyFill="0" applyAlignment="0" applyProtection="0"/>
    <xf numFmtId="0" fontId="7" fillId="13" borderId="3" applyNumberFormat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8" fillId="14" borderId="4" applyNumberFormat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105">
    <xf numFmtId="0" fontId="0" fillId="0" borderId="0" xfId="0"/>
    <xf numFmtId="0" fontId="10" fillId="0" borderId="0" xfId="42" applyNumberFormat="1" applyFont="1" applyFill="1" applyAlignment="1" applyProtection="1">
      <alignment horizontal="center" vertical="center" wrapText="1"/>
    </xf>
    <xf numFmtId="0" fontId="13" fillId="0" borderId="0" xfId="42" applyNumberFormat="1" applyFont="1" applyFill="1" applyBorder="1" applyAlignment="1" applyProtection="1">
      <alignment horizontal="center" vertical="top" wrapText="1"/>
    </xf>
    <xf numFmtId="4" fontId="10" fillId="0" borderId="0" xfId="40" applyNumberFormat="1" applyFont="1" applyFill="1" applyAlignment="1" applyProtection="1">
      <alignment vertical="center"/>
      <protection locked="0"/>
    </xf>
    <xf numFmtId="0" fontId="10" fillId="0" borderId="0" xfId="40" applyFont="1" applyFill="1" applyAlignment="1" applyProtection="1">
      <alignment vertical="center"/>
      <protection locked="0"/>
    </xf>
    <xf numFmtId="0" fontId="16" fillId="0" borderId="0" xfId="40" applyFont="1" applyFill="1" applyAlignment="1" applyProtection="1">
      <alignment vertical="center"/>
      <protection locked="0"/>
    </xf>
    <xf numFmtId="0" fontId="15" fillId="0" borderId="0" xfId="40" applyFont="1" applyFill="1" applyAlignment="1" applyProtection="1">
      <alignment vertical="center"/>
      <protection locked="0"/>
    </xf>
    <xf numFmtId="0" fontId="18" fillId="0" borderId="0" xfId="42" applyNumberFormat="1" applyFont="1" applyFill="1" applyAlignment="1" applyProtection="1"/>
    <xf numFmtId="0" fontId="18" fillId="0" borderId="0" xfId="40" applyFont="1" applyFill="1" applyAlignment="1" applyProtection="1">
      <alignment vertical="center"/>
      <protection locked="0"/>
    </xf>
    <xf numFmtId="0" fontId="18" fillId="0" borderId="0" xfId="40" applyFont="1" applyFill="1" applyAlignment="1" applyProtection="1">
      <alignment horizontal="right" vertical="center"/>
    </xf>
    <xf numFmtId="0" fontId="18" fillId="0" borderId="0" xfId="40" applyFont="1" applyFill="1" applyAlignment="1" applyProtection="1">
      <alignment vertical="center" wrapText="1"/>
    </xf>
    <xf numFmtId="0" fontId="20" fillId="0" borderId="0" xfId="41" applyFont="1" applyFill="1" applyAlignment="1"/>
    <xf numFmtId="0" fontId="19" fillId="0" borderId="0" xfId="41" applyFont="1" applyFill="1" applyBorder="1" applyAlignment="1">
      <alignment horizontal="left" wrapText="1"/>
    </xf>
    <xf numFmtId="0" fontId="13" fillId="0" borderId="5" xfId="40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7" fillId="0" borderId="0" xfId="40" applyFont="1" applyFill="1" applyAlignment="1" applyProtection="1">
      <alignment vertical="center"/>
      <protection locked="0"/>
    </xf>
    <xf numFmtId="0" fontId="21" fillId="0" borderId="0" xfId="40" applyFont="1" applyFill="1" applyAlignment="1" applyProtection="1">
      <alignment vertical="center"/>
      <protection locked="0"/>
    </xf>
    <xf numFmtId="4" fontId="11" fillId="0" borderId="5" xfId="40" applyNumberFormat="1" applyFont="1" applyFill="1" applyBorder="1" applyAlignment="1">
      <alignment horizontal="right" vertical="center"/>
    </xf>
    <xf numFmtId="4" fontId="11" fillId="0" borderId="5" xfId="40" applyNumberFormat="1" applyFont="1" applyFill="1" applyBorder="1" applyAlignment="1" applyProtection="1">
      <alignment horizontal="right" vertical="center"/>
    </xf>
    <xf numFmtId="4" fontId="22" fillId="0" borderId="5" xfId="40" applyNumberFormat="1" applyFont="1" applyFill="1" applyBorder="1" applyAlignment="1">
      <alignment horizontal="right" vertical="center"/>
    </xf>
    <xf numFmtId="4" fontId="11" fillId="0" borderId="5" xfId="40" applyNumberFormat="1" applyFont="1" applyFill="1" applyBorder="1" applyAlignment="1" applyProtection="1">
      <alignment horizontal="right" vertical="center"/>
      <protection locked="0"/>
    </xf>
    <xf numFmtId="0" fontId="12" fillId="0" borderId="0" xfId="42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3" fillId="0" borderId="5" xfId="42" applyFont="1" applyFill="1" applyBorder="1" applyAlignment="1">
      <alignment horizontal="center" vertical="center" wrapText="1"/>
    </xf>
    <xf numFmtId="0" fontId="13" fillId="0" borderId="5" xfId="40" applyFont="1" applyFill="1" applyBorder="1" applyAlignment="1" applyProtection="1">
      <alignment vertical="center" wrapText="1"/>
    </xf>
    <xf numFmtId="49" fontId="23" fillId="0" borderId="5" xfId="40" applyNumberFormat="1" applyFont="1" applyFill="1" applyBorder="1" applyAlignment="1" applyProtection="1">
      <alignment horizontal="center" vertical="center" wrapText="1"/>
    </xf>
    <xf numFmtId="0" fontId="13" fillId="0" borderId="5" xfId="42" applyNumberFormat="1" applyFont="1" applyFill="1" applyBorder="1" applyAlignment="1" applyProtection="1">
      <alignment horizontal="center" vertical="center" wrapText="1"/>
    </xf>
    <xf numFmtId="49" fontId="13" fillId="0" borderId="5" xfId="40" applyNumberFormat="1" applyFont="1" applyFill="1" applyBorder="1" applyAlignment="1" applyProtection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0" fontId="23" fillId="0" borderId="5" xfId="40" applyFont="1" applyFill="1" applyBorder="1" applyAlignment="1" applyProtection="1">
      <alignment horizontal="center" vertical="center" wrapText="1"/>
    </xf>
    <xf numFmtId="49" fontId="23" fillId="0" borderId="5" xfId="42" applyNumberFormat="1" applyFont="1" applyFill="1" applyBorder="1" applyAlignment="1" applyProtection="1">
      <alignment horizontal="center" vertical="center" wrapText="1"/>
    </xf>
    <xf numFmtId="49" fontId="24" fillId="0" borderId="5" xfId="40" applyNumberFormat="1" applyFont="1" applyFill="1" applyBorder="1" applyAlignment="1" applyProtection="1">
      <alignment horizontal="center" vertical="center" wrapText="1"/>
    </xf>
    <xf numFmtId="49" fontId="14" fillId="0" borderId="5" xfId="40" applyNumberFormat="1" applyFont="1" applyFill="1" applyBorder="1" applyAlignment="1" applyProtection="1">
      <alignment horizontal="left" vertical="center" wrapText="1"/>
    </xf>
    <xf numFmtId="0" fontId="25" fillId="0" borderId="5" xfId="40" applyFont="1" applyFill="1" applyBorder="1" applyAlignment="1" applyProtection="1">
      <alignment horizontal="center" vertical="center" wrapText="1"/>
    </xf>
    <xf numFmtId="0" fontId="25" fillId="0" borderId="5" xfId="42" applyNumberFormat="1" applyFont="1" applyFill="1" applyBorder="1" applyAlignment="1" applyProtection="1">
      <alignment horizontal="center" vertical="center" wrapText="1"/>
    </xf>
    <xf numFmtId="0" fontId="14" fillId="0" borderId="5" xfId="40" applyFont="1" applyFill="1" applyBorder="1" applyAlignment="1" applyProtection="1">
      <alignment horizontal="center" vertical="center"/>
    </xf>
    <xf numFmtId="0" fontId="27" fillId="0" borderId="5" xfId="40" applyFont="1" applyFill="1" applyBorder="1" applyAlignment="1">
      <alignment horizontal="center" vertical="center" wrapText="1"/>
    </xf>
    <xf numFmtId="0" fontId="14" fillId="0" borderId="5" xfId="40" applyNumberFormat="1" applyFont="1" applyFill="1" applyBorder="1" applyAlignment="1" applyProtection="1">
      <alignment horizontal="left" vertical="center" wrapText="1"/>
    </xf>
    <xf numFmtId="0" fontId="28" fillId="0" borderId="5" xfId="40" applyNumberFormat="1" applyFont="1" applyFill="1" applyBorder="1" applyAlignment="1" applyProtection="1">
      <alignment horizontal="left" vertical="center" wrapText="1"/>
    </xf>
    <xf numFmtId="0" fontId="28" fillId="0" borderId="5" xfId="4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25" fillId="0" borderId="5" xfId="40" applyFont="1" applyFill="1" applyBorder="1" applyAlignment="1" applyProtection="1">
      <alignment horizontal="center" vertical="top" wrapText="1"/>
    </xf>
    <xf numFmtId="0" fontId="29" fillId="0" borderId="5" xfId="40" applyFont="1" applyFill="1" applyBorder="1" applyAlignment="1" applyProtection="1">
      <alignment horizontal="center" vertical="top" wrapText="1"/>
    </xf>
    <xf numFmtId="0" fontId="14" fillId="0" borderId="5" xfId="40" applyFont="1" applyFill="1" applyBorder="1" applyAlignment="1" applyProtection="1">
      <alignment horizontal="center" vertical="center" wrapText="1"/>
    </xf>
    <xf numFmtId="0" fontId="28" fillId="0" borderId="5" xfId="40" applyFont="1" applyFill="1" applyBorder="1" applyAlignment="1" applyProtection="1">
      <alignment horizontal="center" vertical="center"/>
      <protection locked="0"/>
    </xf>
    <xf numFmtId="0" fontId="28" fillId="0" borderId="5" xfId="0" applyFont="1" applyFill="1" applyBorder="1" applyAlignment="1">
      <alignment horizontal="left" vertical="center" wrapText="1"/>
    </xf>
    <xf numFmtId="49" fontId="28" fillId="0" borderId="5" xfId="40" applyNumberFormat="1" applyFont="1" applyFill="1" applyBorder="1" applyAlignment="1" applyProtection="1">
      <alignment horizontal="left" vertical="center" wrapText="1"/>
    </xf>
    <xf numFmtId="49" fontId="14" fillId="0" borderId="5" xfId="40" applyNumberFormat="1" applyFont="1" applyFill="1" applyBorder="1" applyAlignment="1" applyProtection="1">
      <alignment horizontal="center" vertical="center" wrapText="1"/>
    </xf>
    <xf numFmtId="49" fontId="29" fillId="0" borderId="5" xfId="40" applyNumberFormat="1" applyFont="1" applyFill="1" applyBorder="1" applyAlignment="1" applyProtection="1">
      <alignment horizontal="left" vertical="center" wrapText="1"/>
    </xf>
    <xf numFmtId="0" fontId="14" fillId="0" borderId="5" xfId="40" applyFont="1" applyFill="1" applyBorder="1" applyAlignment="1">
      <alignment horizontal="left" vertical="center" wrapText="1"/>
    </xf>
    <xf numFmtId="0" fontId="30" fillId="0" borderId="5" xfId="42" applyFont="1" applyFill="1" applyBorder="1" applyAlignment="1">
      <alignment horizontal="left" vertical="top" wrapText="1"/>
    </xf>
    <xf numFmtId="0" fontId="14" fillId="0" borderId="5" xfId="42" applyFont="1" applyFill="1" applyBorder="1" applyAlignment="1" applyProtection="1">
      <alignment horizontal="center" vertical="center"/>
    </xf>
    <xf numFmtId="0" fontId="29" fillId="0" borderId="5" xfId="4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8" fillId="0" borderId="5" xfId="40" applyFont="1" applyFill="1" applyBorder="1" applyAlignment="1">
      <alignment horizontal="left" vertical="center" wrapText="1"/>
    </xf>
    <xf numFmtId="0" fontId="14" fillId="0" borderId="5" xfId="40" applyFont="1" applyFill="1" applyBorder="1" applyAlignment="1" applyProtection="1">
      <alignment vertical="center"/>
      <protection locked="0"/>
    </xf>
    <xf numFmtId="4" fontId="14" fillId="0" borderId="5" xfId="40" applyNumberFormat="1" applyFont="1" applyFill="1" applyBorder="1" applyAlignment="1" applyProtection="1">
      <alignment horizontal="right" vertical="center"/>
    </xf>
    <xf numFmtId="4" fontId="14" fillId="0" borderId="5" xfId="40" applyNumberFormat="1" applyFont="1" applyFill="1" applyBorder="1" applyAlignment="1">
      <alignment horizontal="right" vertical="center"/>
    </xf>
    <xf numFmtId="0" fontId="28" fillId="0" borderId="5" xfId="40" applyFont="1" applyFill="1" applyBorder="1" applyAlignment="1" applyProtection="1">
      <alignment horizontal="center" vertical="top" wrapText="1"/>
    </xf>
    <xf numFmtId="49" fontId="27" fillId="0" borderId="5" xfId="0" applyNumberFormat="1" applyFont="1" applyFill="1" applyBorder="1" applyAlignment="1">
      <alignment horizontal="center" vertical="center" wrapText="1"/>
    </xf>
    <xf numFmtId="0" fontId="28" fillId="0" borderId="5" xfId="40" applyFont="1" applyFill="1" applyBorder="1" applyAlignment="1" applyProtection="1">
      <alignment horizontal="center" vertical="center" wrapText="1"/>
    </xf>
    <xf numFmtId="4" fontId="25" fillId="0" borderId="5" xfId="40" applyNumberFormat="1" applyFont="1" applyFill="1" applyBorder="1" applyAlignment="1">
      <alignment horizontal="right" vertical="center"/>
    </xf>
    <xf numFmtId="0" fontId="14" fillId="0" borderId="5" xfId="40" applyFont="1" applyFill="1" applyBorder="1" applyAlignment="1" applyProtection="1">
      <alignment horizontal="center" vertical="top" wrapText="1"/>
    </xf>
    <xf numFmtId="4" fontId="19" fillId="0" borderId="5" xfId="40" applyNumberFormat="1" applyFont="1" applyFill="1" applyBorder="1" applyAlignment="1" applyProtection="1">
      <alignment horizontal="right" vertical="center" wrapText="1"/>
    </xf>
    <xf numFmtId="4" fontId="19" fillId="0" borderId="5" xfId="40" applyNumberFormat="1" applyFont="1" applyFill="1" applyBorder="1" applyAlignment="1">
      <alignment horizontal="right" vertical="center"/>
    </xf>
    <xf numFmtId="4" fontId="19" fillId="0" borderId="5" xfId="40" applyNumberFormat="1" applyFont="1" applyFill="1" applyBorder="1" applyAlignment="1" applyProtection="1">
      <alignment horizontal="right" vertical="center"/>
      <protection locked="0"/>
    </xf>
    <xf numFmtId="4" fontId="20" fillId="0" borderId="5" xfId="40" applyNumberFormat="1" applyFont="1" applyFill="1" applyBorder="1" applyAlignment="1" applyProtection="1">
      <alignment horizontal="right" vertical="center"/>
      <protection locked="0"/>
    </xf>
    <xf numFmtId="4" fontId="20" fillId="0" borderId="5" xfId="40" applyNumberFormat="1" applyFont="1" applyFill="1" applyBorder="1" applyAlignment="1">
      <alignment horizontal="right" vertical="center"/>
    </xf>
    <xf numFmtId="4" fontId="32" fillId="0" borderId="5" xfId="40" applyNumberFormat="1" applyFont="1" applyFill="1" applyBorder="1" applyAlignment="1">
      <alignment horizontal="right" vertical="center"/>
    </xf>
    <xf numFmtId="4" fontId="33" fillId="0" borderId="5" xfId="40" applyNumberFormat="1" applyFont="1" applyFill="1" applyBorder="1" applyAlignment="1" applyProtection="1">
      <alignment horizontal="right" vertical="center" wrapText="1"/>
    </xf>
    <xf numFmtId="4" fontId="19" fillId="0" borderId="5" xfId="40" applyNumberFormat="1" applyFont="1" applyFill="1" applyBorder="1" applyAlignment="1" applyProtection="1">
      <alignment horizontal="center" vertical="center" wrapText="1"/>
    </xf>
    <xf numFmtId="4" fontId="20" fillId="0" borderId="5" xfId="42" applyNumberFormat="1" applyFont="1" applyFill="1" applyBorder="1" applyAlignment="1">
      <alignment horizontal="right" vertical="center" wrapText="1"/>
    </xf>
    <xf numFmtId="4" fontId="32" fillId="0" borderId="5" xfId="42" applyNumberFormat="1" applyFont="1" applyFill="1" applyBorder="1" applyAlignment="1">
      <alignment horizontal="right" vertical="center" wrapText="1"/>
    </xf>
    <xf numFmtId="4" fontId="19" fillId="0" borderId="5" xfId="42" applyNumberFormat="1" applyFont="1" applyFill="1" applyBorder="1" applyAlignment="1">
      <alignment horizontal="right" vertical="center" wrapText="1"/>
    </xf>
    <xf numFmtId="4" fontId="20" fillId="0" borderId="5" xfId="40" applyNumberFormat="1" applyFont="1" applyFill="1" applyBorder="1" applyAlignment="1" applyProtection="1">
      <alignment horizontal="right" vertical="center"/>
    </xf>
    <xf numFmtId="4" fontId="19" fillId="0" borderId="5" xfId="40" applyNumberFormat="1" applyFont="1" applyFill="1" applyBorder="1" applyAlignment="1" applyProtection="1">
      <alignment horizontal="right" vertical="center"/>
    </xf>
    <xf numFmtId="4" fontId="20" fillId="0" borderId="5" xfId="42" applyNumberFormat="1" applyFont="1" applyFill="1" applyBorder="1" applyAlignment="1">
      <alignment horizontal="right" vertical="center"/>
    </xf>
    <xf numFmtId="4" fontId="20" fillId="0" borderId="5" xfId="40" applyNumberFormat="1" applyFont="1" applyFill="1" applyBorder="1" applyAlignment="1" applyProtection="1">
      <alignment horizontal="right" vertical="center" wrapText="1"/>
    </xf>
    <xf numFmtId="4" fontId="32" fillId="0" borderId="5" xfId="40" applyNumberFormat="1" applyFont="1" applyFill="1" applyBorder="1" applyAlignment="1" applyProtection="1">
      <alignment horizontal="right" vertical="center"/>
      <protection locked="0"/>
    </xf>
    <xf numFmtId="49" fontId="10" fillId="0" borderId="5" xfId="4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40" applyFont="1" applyFill="1" applyBorder="1" applyAlignment="1">
      <alignment horizontal="left" vertical="center" wrapText="1"/>
    </xf>
    <xf numFmtId="0" fontId="10" fillId="0" borderId="5" xfId="40" applyFont="1" applyFill="1" applyBorder="1" applyAlignment="1" applyProtection="1">
      <alignment horizontal="center" vertical="center"/>
    </xf>
    <xf numFmtId="4" fontId="10" fillId="0" borderId="5" xfId="40" applyNumberFormat="1" applyFont="1" applyFill="1" applyBorder="1" applyAlignment="1" applyProtection="1">
      <alignment horizontal="right" vertical="center"/>
    </xf>
    <xf numFmtId="4" fontId="15" fillId="0" borderId="5" xfId="40" applyNumberFormat="1" applyFont="1" applyFill="1" applyBorder="1" applyAlignment="1" applyProtection="1">
      <alignment horizontal="right" vertical="center"/>
    </xf>
    <xf numFmtId="4" fontId="23" fillId="0" borderId="5" xfId="40" applyNumberFormat="1" applyFont="1" applyFill="1" applyBorder="1" applyAlignment="1">
      <alignment horizontal="right" vertical="center"/>
    </xf>
    <xf numFmtId="0" fontId="23" fillId="0" borderId="5" xfId="40" applyFont="1" applyFill="1" applyBorder="1" applyAlignment="1" applyProtection="1">
      <alignment horizontal="center" vertical="center"/>
    </xf>
    <xf numFmtId="0" fontId="23" fillId="0" borderId="0" xfId="40" applyFont="1" applyFill="1" applyAlignment="1" applyProtection="1">
      <alignment vertical="center"/>
      <protection locked="0"/>
    </xf>
    <xf numFmtId="49" fontId="23" fillId="0" borderId="5" xfId="40" applyNumberFormat="1" applyFont="1" applyFill="1" applyBorder="1" applyAlignment="1" applyProtection="1">
      <alignment horizontal="left" vertical="center" wrapText="1"/>
    </xf>
    <xf numFmtId="4" fontId="34" fillId="0" borderId="5" xfId="40" applyNumberFormat="1" applyFont="1" applyFill="1" applyBorder="1" applyAlignment="1" applyProtection="1">
      <alignment horizontal="right" vertical="center" wrapText="1"/>
    </xf>
    <xf numFmtId="0" fontId="15" fillId="0" borderId="5" xfId="40" applyFont="1" applyFill="1" applyBorder="1" applyAlignment="1" applyProtection="1">
      <alignment horizontal="center" vertical="center" wrapText="1"/>
    </xf>
    <xf numFmtId="0" fontId="23" fillId="0" borderId="6" xfId="42" applyFont="1" applyFill="1" applyBorder="1" applyAlignment="1">
      <alignment horizontal="center" vertical="center" wrapText="1"/>
    </xf>
    <xf numFmtId="0" fontId="23" fillId="0" borderId="7" xfId="42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 wrapText="1"/>
    </xf>
    <xf numFmtId="0" fontId="12" fillId="0" borderId="0" xfId="42" applyNumberFormat="1" applyFont="1" applyFill="1" applyBorder="1" applyAlignment="1" applyProtection="1">
      <alignment horizontal="center" vertical="center" wrapText="1"/>
    </xf>
    <xf numFmtId="49" fontId="26" fillId="0" borderId="0" xfId="42" applyNumberFormat="1" applyFont="1" applyFill="1" applyBorder="1" applyAlignment="1" applyProtection="1">
      <alignment horizontal="center" wrapText="1"/>
    </xf>
    <xf numFmtId="0" fontId="14" fillId="0" borderId="0" xfId="42" applyNumberFormat="1" applyFont="1" applyFill="1" applyBorder="1" applyAlignment="1" applyProtection="1">
      <alignment horizontal="center" vertical="top" wrapText="1"/>
    </xf>
    <xf numFmtId="0" fontId="19" fillId="0" borderId="0" xfId="41" applyFont="1" applyFill="1" applyBorder="1" applyAlignment="1">
      <alignment horizontal="left"/>
    </xf>
    <xf numFmtId="0" fontId="23" fillId="0" borderId="5" xfId="42" applyNumberFormat="1" applyFont="1" applyFill="1" applyBorder="1" applyAlignment="1" applyProtection="1">
      <alignment horizontal="center" vertical="center" wrapText="1"/>
    </xf>
    <xf numFmtId="0" fontId="23" fillId="0" borderId="5" xfId="42" applyFont="1" applyFill="1" applyBorder="1" applyAlignment="1">
      <alignment horizontal="center" vertical="center" wrapText="1"/>
    </xf>
    <xf numFmtId="0" fontId="19" fillId="0" borderId="0" xfId="41" applyFont="1" applyFill="1" applyBorder="1" applyAlignment="1">
      <alignment horizontal="left" wrapText="1"/>
    </xf>
    <xf numFmtId="0" fontId="23" fillId="0" borderId="8" xfId="42" applyFont="1" applyFill="1" applyBorder="1" applyAlignment="1">
      <alignment horizontal="center" vertical="center" wrapText="1"/>
    </xf>
    <xf numFmtId="0" fontId="23" fillId="0" borderId="9" xfId="42" applyFont="1" applyFill="1" applyBorder="1" applyAlignment="1">
      <alignment horizontal="center" vertical="center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'язана клітинка" xfId="35"/>
    <cellStyle name="Контрольна клітинка" xfId="36"/>
    <cellStyle name="Назва" xfId="37"/>
    <cellStyle name="Обычный" xfId="0" builtinId="0"/>
    <cellStyle name="Обычный 2" xfId="38"/>
    <cellStyle name="Обычный 4" xfId="39"/>
    <cellStyle name="Обычный_Дод 7 РП 30.01.12" xfId="40"/>
    <cellStyle name="Обычный_Додаток 6 джерела.." xfId="41"/>
    <cellStyle name="Обычный_Додаток7 програми" xfId="42"/>
    <cellStyle name="Примечание 2" xfId="43"/>
    <cellStyle name="Стиль 1" xfId="44"/>
    <cellStyle name="Текст попередження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300"/>
  <sheetViews>
    <sheetView showZeros="0" tabSelected="1" view="pageBreakPreview" zoomScale="55" zoomScaleNormal="100" zoomScaleSheetLayoutView="55" workbookViewId="0">
      <pane xSplit="4" ySplit="9" topLeftCell="E130" activePane="bottomRight" state="frozen"/>
      <selection pane="topRight" activeCell="D1" sqref="D1"/>
      <selection pane="bottomLeft" activeCell="A6" sqref="A6"/>
      <selection pane="bottomRight" activeCell="H135" sqref="H135"/>
    </sheetView>
  </sheetViews>
  <sheetFormatPr defaultColWidth="9.83203125" defaultRowHeight="12.75" x14ac:dyDescent="0.2"/>
  <cols>
    <col min="1" max="1" width="19.6640625" style="9" customWidth="1"/>
    <col min="2" max="2" width="18.1640625" style="9" customWidth="1"/>
    <col min="3" max="3" width="23.5" style="9" customWidth="1"/>
    <col min="4" max="4" width="66.1640625" style="10" customWidth="1"/>
    <col min="5" max="5" width="61.6640625" style="8" customWidth="1"/>
    <col min="6" max="6" width="29.1640625" style="8" customWidth="1"/>
    <col min="7" max="7" width="27" style="8" customWidth="1"/>
    <col min="8" max="8" width="25" style="8" customWidth="1"/>
    <col min="9" max="9" width="26.83203125" style="8" customWidth="1"/>
    <col min="10" max="10" width="27.33203125" style="8" customWidth="1"/>
    <col min="11" max="21" width="20.1640625" style="8" customWidth="1"/>
    <col min="22" max="49" width="9.83203125" style="8"/>
    <col min="50" max="67" width="67.6640625" style="8" customWidth="1"/>
    <col min="68" max="16384" width="9.83203125" style="8"/>
  </cols>
  <sheetData>
    <row r="1" spans="1:10" ht="20.25" x14ac:dyDescent="0.2">
      <c r="A1" s="7"/>
      <c r="B1" s="7"/>
      <c r="C1" s="7"/>
      <c r="D1" s="7"/>
      <c r="E1" s="7"/>
      <c r="F1" s="7"/>
      <c r="G1" s="7"/>
      <c r="I1" s="94" t="s">
        <v>144</v>
      </c>
      <c r="J1" s="94"/>
    </row>
    <row r="2" spans="1:10" ht="20.25" x14ac:dyDescent="0.2">
      <c r="A2" s="7"/>
      <c r="B2" s="7"/>
      <c r="C2" s="7"/>
      <c r="D2" s="7"/>
      <c r="E2" s="7"/>
      <c r="F2" s="7"/>
      <c r="G2" s="7"/>
      <c r="I2" s="94" t="s">
        <v>226</v>
      </c>
      <c r="J2" s="94"/>
    </row>
    <row r="3" spans="1:10" ht="16.5" customHeight="1" x14ac:dyDescent="0.2">
      <c r="A3" s="7"/>
      <c r="B3" s="7"/>
      <c r="C3" s="7"/>
      <c r="D3" s="7"/>
      <c r="E3" s="7"/>
      <c r="F3" s="7"/>
      <c r="G3" s="7"/>
      <c r="H3" s="1"/>
      <c r="I3" s="95"/>
      <c r="J3" s="95"/>
    </row>
    <row r="4" spans="1:10" ht="27" customHeight="1" x14ac:dyDescent="0.2">
      <c r="A4" s="96" t="s">
        <v>291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22.5" x14ac:dyDescent="0.3">
      <c r="A5" s="97" t="s">
        <v>301</v>
      </c>
      <c r="B5" s="97"/>
      <c r="C5" s="97"/>
      <c r="D5" s="22"/>
      <c r="E5" s="22"/>
      <c r="F5" s="22"/>
      <c r="G5" s="22"/>
      <c r="H5" s="22"/>
      <c r="I5" s="22"/>
      <c r="J5" s="22"/>
    </row>
    <row r="6" spans="1:10" ht="22.5" x14ac:dyDescent="0.2">
      <c r="A6" s="98" t="s">
        <v>292</v>
      </c>
      <c r="B6" s="98"/>
      <c r="C6" s="98"/>
      <c r="D6" s="22"/>
      <c r="E6" s="22"/>
      <c r="F6" s="22"/>
      <c r="G6" s="22"/>
      <c r="H6" s="22"/>
      <c r="I6" s="22"/>
      <c r="J6" s="22"/>
    </row>
    <row r="7" spans="1:10" ht="17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3" t="s">
        <v>397</v>
      </c>
    </row>
    <row r="8" spans="1:10" ht="45.75" customHeight="1" x14ac:dyDescent="0.2">
      <c r="A8" s="100" t="s">
        <v>298</v>
      </c>
      <c r="B8" s="100" t="s">
        <v>296</v>
      </c>
      <c r="C8" s="100" t="s">
        <v>180</v>
      </c>
      <c r="D8" s="100" t="s">
        <v>295</v>
      </c>
      <c r="E8" s="101" t="s">
        <v>181</v>
      </c>
      <c r="F8" s="103" t="s">
        <v>293</v>
      </c>
      <c r="G8" s="103" t="s">
        <v>145</v>
      </c>
      <c r="H8" s="103" t="s">
        <v>0</v>
      </c>
      <c r="I8" s="92" t="s">
        <v>1</v>
      </c>
      <c r="J8" s="93"/>
    </row>
    <row r="9" spans="1:10" ht="83.25" customHeight="1" x14ac:dyDescent="0.2">
      <c r="A9" s="100"/>
      <c r="B9" s="100"/>
      <c r="C9" s="100"/>
      <c r="D9" s="100"/>
      <c r="E9" s="101"/>
      <c r="F9" s="104"/>
      <c r="G9" s="104"/>
      <c r="H9" s="104"/>
      <c r="I9" s="24" t="s">
        <v>299</v>
      </c>
      <c r="J9" s="24" t="s">
        <v>294</v>
      </c>
    </row>
    <row r="10" spans="1:10" s="4" customFormat="1" ht="31.5" x14ac:dyDescent="0.2">
      <c r="A10" s="26"/>
      <c r="B10" s="26"/>
      <c r="C10" s="26"/>
      <c r="D10" s="33"/>
      <c r="E10" s="34" t="s">
        <v>284</v>
      </c>
      <c r="F10" s="34" t="s">
        <v>398</v>
      </c>
      <c r="G10" s="64">
        <f>H10+I10</f>
        <v>85285291</v>
      </c>
      <c r="H10" s="65">
        <f>H12+H22+H25</f>
        <v>65840242</v>
      </c>
      <c r="I10" s="65">
        <f>I12+I22+I25</f>
        <v>19445049</v>
      </c>
      <c r="J10" s="65">
        <f>J12+J22+J25</f>
        <v>19445049</v>
      </c>
    </row>
    <row r="11" spans="1:10" ht="20.25" x14ac:dyDescent="0.2">
      <c r="A11" s="27"/>
      <c r="B11" s="27"/>
      <c r="C11" s="27"/>
      <c r="D11" s="35"/>
      <c r="E11" s="36" t="s">
        <v>2</v>
      </c>
      <c r="F11" s="36"/>
      <c r="G11" s="64">
        <f t="shared" ref="G11:G103" si="0">H11+I11</f>
        <v>0</v>
      </c>
      <c r="H11" s="74"/>
      <c r="I11" s="74"/>
      <c r="J11" s="65"/>
    </row>
    <row r="12" spans="1:10" ht="20.25" x14ac:dyDescent="0.2">
      <c r="A12" s="28" t="s">
        <v>42</v>
      </c>
      <c r="B12" s="28"/>
      <c r="C12" s="28"/>
      <c r="D12" s="37" t="s">
        <v>3</v>
      </c>
      <c r="E12" s="36"/>
      <c r="F12" s="36"/>
      <c r="G12" s="64">
        <f>H12+I12</f>
        <v>84797461</v>
      </c>
      <c r="H12" s="74">
        <f>H13</f>
        <v>65797461</v>
      </c>
      <c r="I12" s="74">
        <f>I13</f>
        <v>19000000</v>
      </c>
      <c r="J12" s="74">
        <f>J13</f>
        <v>19000000</v>
      </c>
    </row>
    <row r="13" spans="1:10" ht="20.25" x14ac:dyDescent="0.2">
      <c r="A13" s="28" t="s">
        <v>43</v>
      </c>
      <c r="B13" s="28"/>
      <c r="C13" s="28"/>
      <c r="D13" s="37" t="s">
        <v>3</v>
      </c>
      <c r="E13" s="36"/>
      <c r="F13" s="36"/>
      <c r="G13" s="64">
        <f>H13+I13</f>
        <v>84797461</v>
      </c>
      <c r="H13" s="74">
        <f>H14+H15</f>
        <v>65797461</v>
      </c>
      <c r="I13" s="74">
        <f>I14+I15</f>
        <v>19000000</v>
      </c>
      <c r="J13" s="74">
        <f>J14+J15</f>
        <v>19000000</v>
      </c>
    </row>
    <row r="14" spans="1:10" ht="20.25" x14ac:dyDescent="0.2">
      <c r="A14" s="26" t="s">
        <v>120</v>
      </c>
      <c r="B14" s="26" t="s">
        <v>9</v>
      </c>
      <c r="C14" s="26" t="s">
        <v>38</v>
      </c>
      <c r="D14" s="33" t="s">
        <v>119</v>
      </c>
      <c r="E14" s="36"/>
      <c r="F14" s="36"/>
      <c r="G14" s="64">
        <f t="shared" si="0"/>
        <v>8285291</v>
      </c>
      <c r="H14" s="68">
        <v>6285291</v>
      </c>
      <c r="I14" s="74">
        <v>2000000</v>
      </c>
      <c r="J14" s="65">
        <v>2000000</v>
      </c>
    </row>
    <row r="15" spans="1:10" ht="20.25" x14ac:dyDescent="0.2">
      <c r="A15" s="26" t="s">
        <v>68</v>
      </c>
      <c r="B15" s="26" t="s">
        <v>69</v>
      </c>
      <c r="C15" s="26" t="s">
        <v>9</v>
      </c>
      <c r="D15" s="38" t="s">
        <v>146</v>
      </c>
      <c r="E15" s="36"/>
      <c r="F15" s="36"/>
      <c r="G15" s="64">
        <f>H15+I15</f>
        <v>76512170</v>
      </c>
      <c r="H15" s="72">
        <f>H17+H18+H19+H20+H21</f>
        <v>59512170</v>
      </c>
      <c r="I15" s="72">
        <f>I17+I18+I19+I20+I21</f>
        <v>17000000</v>
      </c>
      <c r="J15" s="72">
        <f>J17+J18+J19+J20+J21</f>
        <v>17000000</v>
      </c>
    </row>
    <row r="16" spans="1:10" ht="20.25" x14ac:dyDescent="0.2">
      <c r="A16" s="26"/>
      <c r="B16" s="26"/>
      <c r="C16" s="26"/>
      <c r="D16" s="38" t="s">
        <v>2</v>
      </c>
      <c r="E16" s="36"/>
      <c r="F16" s="36"/>
      <c r="G16" s="64">
        <f t="shared" si="0"/>
        <v>0</v>
      </c>
      <c r="H16" s="68"/>
      <c r="I16" s="72"/>
      <c r="J16" s="65"/>
    </row>
    <row r="17" spans="1:11" s="17" customFormat="1" ht="63" x14ac:dyDescent="0.2">
      <c r="A17" s="26"/>
      <c r="B17" s="26"/>
      <c r="C17" s="26"/>
      <c r="D17" s="39" t="s">
        <v>450</v>
      </c>
      <c r="E17" s="40"/>
      <c r="F17" s="40"/>
      <c r="G17" s="70">
        <f t="shared" si="0"/>
        <v>59512170</v>
      </c>
      <c r="H17" s="73">
        <v>59512170</v>
      </c>
      <c r="I17" s="72"/>
      <c r="J17" s="65"/>
    </row>
    <row r="18" spans="1:11" s="17" customFormat="1" ht="63" x14ac:dyDescent="0.2">
      <c r="A18" s="26"/>
      <c r="B18" s="26"/>
      <c r="C18" s="26"/>
      <c r="D18" s="39" t="s">
        <v>259</v>
      </c>
      <c r="E18" s="40"/>
      <c r="F18" s="40"/>
      <c r="G18" s="70">
        <f t="shared" si="0"/>
        <v>8600000</v>
      </c>
      <c r="H18" s="73"/>
      <c r="I18" s="73">
        <v>8600000</v>
      </c>
      <c r="J18" s="73">
        <v>8600000</v>
      </c>
    </row>
    <row r="19" spans="1:11" s="17" customFormat="1" ht="126" x14ac:dyDescent="0.2">
      <c r="A19" s="26"/>
      <c r="B19" s="26"/>
      <c r="C19" s="26"/>
      <c r="D19" s="39" t="s">
        <v>258</v>
      </c>
      <c r="E19" s="40"/>
      <c r="F19" s="40"/>
      <c r="G19" s="70">
        <f t="shared" si="0"/>
        <v>2000000</v>
      </c>
      <c r="H19" s="73"/>
      <c r="I19" s="73">
        <v>2000000</v>
      </c>
      <c r="J19" s="73">
        <v>2000000</v>
      </c>
    </row>
    <row r="20" spans="1:11" s="17" customFormat="1" ht="126" x14ac:dyDescent="0.2">
      <c r="A20" s="26"/>
      <c r="B20" s="26"/>
      <c r="C20" s="26"/>
      <c r="D20" s="39" t="s">
        <v>437</v>
      </c>
      <c r="E20" s="40"/>
      <c r="F20" s="40"/>
      <c r="G20" s="70">
        <f t="shared" si="0"/>
        <v>4400000</v>
      </c>
      <c r="H20" s="73"/>
      <c r="I20" s="73">
        <v>4400000</v>
      </c>
      <c r="J20" s="73">
        <v>4400000</v>
      </c>
    </row>
    <row r="21" spans="1:11" s="4" customFormat="1" ht="78.75" x14ac:dyDescent="0.2">
      <c r="A21" s="25"/>
      <c r="B21" s="25"/>
      <c r="C21" s="25"/>
      <c r="D21" s="39" t="s">
        <v>396</v>
      </c>
      <c r="E21" s="25"/>
      <c r="F21" s="13"/>
      <c r="G21" s="70">
        <f t="shared" si="0"/>
        <v>2000000</v>
      </c>
      <c r="H21" s="64"/>
      <c r="I21" s="73">
        <v>2000000</v>
      </c>
      <c r="J21" s="73">
        <v>2000000</v>
      </c>
      <c r="K21" s="3"/>
    </row>
    <row r="22" spans="1:11" ht="31.5" x14ac:dyDescent="0.2">
      <c r="A22" s="28" t="s">
        <v>207</v>
      </c>
      <c r="B22" s="28"/>
      <c r="C22" s="28"/>
      <c r="D22" s="37" t="s">
        <v>208</v>
      </c>
      <c r="E22" s="36"/>
      <c r="F22" s="36"/>
      <c r="G22" s="64">
        <f t="shared" ref="G22:G29" si="1">H22+I22</f>
        <v>200000</v>
      </c>
      <c r="H22" s="74">
        <f>H23</f>
        <v>33007</v>
      </c>
      <c r="I22" s="74">
        <f>I23</f>
        <v>166993</v>
      </c>
      <c r="J22" s="74">
        <f>J23</f>
        <v>166993</v>
      </c>
    </row>
    <row r="23" spans="1:11" ht="31.5" x14ac:dyDescent="0.2">
      <c r="A23" s="28" t="s">
        <v>209</v>
      </c>
      <c r="B23" s="28"/>
      <c r="C23" s="28"/>
      <c r="D23" s="37" t="s">
        <v>208</v>
      </c>
      <c r="E23" s="36"/>
      <c r="F23" s="36"/>
      <c r="G23" s="64">
        <f t="shared" si="1"/>
        <v>200000</v>
      </c>
      <c r="H23" s="74">
        <f>H24</f>
        <v>33007</v>
      </c>
      <c r="I23" s="74">
        <f>I24+I30</f>
        <v>166993</v>
      </c>
      <c r="J23" s="74">
        <f>J24+J30</f>
        <v>166993</v>
      </c>
    </row>
    <row r="24" spans="1:11" ht="27" customHeight="1" x14ac:dyDescent="0.2">
      <c r="A24" s="26" t="s">
        <v>395</v>
      </c>
      <c r="B24" s="26" t="s">
        <v>305</v>
      </c>
      <c r="C24" s="26" t="s">
        <v>33</v>
      </c>
      <c r="D24" s="38" t="s">
        <v>377</v>
      </c>
      <c r="E24" s="36"/>
      <c r="F24" s="36"/>
      <c r="G24" s="64">
        <f t="shared" si="1"/>
        <v>200000</v>
      </c>
      <c r="H24" s="68">
        <v>33007</v>
      </c>
      <c r="I24" s="72">
        <v>166993</v>
      </c>
      <c r="J24" s="68">
        <v>166993</v>
      </c>
    </row>
    <row r="25" spans="1:11" ht="31.5" x14ac:dyDescent="0.2">
      <c r="A25" s="28" t="s">
        <v>70</v>
      </c>
      <c r="B25" s="28"/>
      <c r="C25" s="28"/>
      <c r="D25" s="37" t="s">
        <v>5</v>
      </c>
      <c r="E25" s="36"/>
      <c r="F25" s="36"/>
      <c r="G25" s="64">
        <f t="shared" si="1"/>
        <v>287830</v>
      </c>
      <c r="H25" s="74">
        <f>H26</f>
        <v>9774</v>
      </c>
      <c r="I25" s="74">
        <f>I26</f>
        <v>278056</v>
      </c>
      <c r="J25" s="74">
        <f>J26</f>
        <v>278056</v>
      </c>
    </row>
    <row r="26" spans="1:11" ht="31.5" x14ac:dyDescent="0.2">
      <c r="A26" s="28" t="s">
        <v>71</v>
      </c>
      <c r="B26" s="28"/>
      <c r="C26" s="28"/>
      <c r="D26" s="37" t="s">
        <v>5</v>
      </c>
      <c r="E26" s="36"/>
      <c r="F26" s="36"/>
      <c r="G26" s="64">
        <f t="shared" si="1"/>
        <v>287830</v>
      </c>
      <c r="H26" s="74">
        <f>H28+H27+H29</f>
        <v>9774</v>
      </c>
      <c r="I26" s="74">
        <f>I28+I27+I29</f>
        <v>278056</v>
      </c>
      <c r="J26" s="74">
        <f>J28+J27+J29</f>
        <v>278056</v>
      </c>
    </row>
    <row r="27" spans="1:11" s="5" customFormat="1" ht="31.5" x14ac:dyDescent="0.2">
      <c r="A27" s="26" t="s">
        <v>342</v>
      </c>
      <c r="B27" s="26" t="s">
        <v>343</v>
      </c>
      <c r="C27" s="26" t="s">
        <v>344</v>
      </c>
      <c r="D27" s="33" t="s">
        <v>345</v>
      </c>
      <c r="E27" s="45"/>
      <c r="F27" s="45"/>
      <c r="G27" s="64">
        <f t="shared" si="1"/>
        <v>67830</v>
      </c>
      <c r="H27" s="68"/>
      <c r="I27" s="68">
        <v>67830</v>
      </c>
      <c r="J27" s="68">
        <v>67830</v>
      </c>
    </row>
    <row r="28" spans="1:11" ht="36.75" customHeight="1" x14ac:dyDescent="0.2">
      <c r="A28" s="26" t="s">
        <v>346</v>
      </c>
      <c r="B28" s="26" t="s">
        <v>347</v>
      </c>
      <c r="C28" s="26" t="s">
        <v>348</v>
      </c>
      <c r="D28" s="33" t="s">
        <v>349</v>
      </c>
      <c r="E28" s="36"/>
      <c r="F28" s="36"/>
      <c r="G28" s="64">
        <f t="shared" si="1"/>
        <v>70000</v>
      </c>
      <c r="H28" s="68">
        <v>9774</v>
      </c>
      <c r="I28" s="72">
        <v>60226</v>
      </c>
      <c r="J28" s="68">
        <v>60226</v>
      </c>
    </row>
    <row r="29" spans="1:11" s="5" customFormat="1" ht="31.5" x14ac:dyDescent="0.2">
      <c r="A29" s="26" t="s">
        <v>350</v>
      </c>
      <c r="B29" s="26" t="s">
        <v>351</v>
      </c>
      <c r="C29" s="26" t="s">
        <v>352</v>
      </c>
      <c r="D29" s="33" t="s">
        <v>353</v>
      </c>
      <c r="E29" s="45"/>
      <c r="F29" s="45"/>
      <c r="G29" s="64">
        <f t="shared" si="1"/>
        <v>150000</v>
      </c>
      <c r="H29" s="68"/>
      <c r="I29" s="68">
        <v>150000</v>
      </c>
      <c r="J29" s="68">
        <v>150000</v>
      </c>
    </row>
    <row r="30" spans="1:11" s="4" customFormat="1" ht="31.5" x14ac:dyDescent="0.2">
      <c r="A30" s="26"/>
      <c r="B30" s="26"/>
      <c r="C30" s="26"/>
      <c r="D30" s="50"/>
      <c r="E30" s="34" t="s">
        <v>270</v>
      </c>
      <c r="F30" s="34" t="s">
        <v>399</v>
      </c>
      <c r="G30" s="64">
        <f t="shared" si="0"/>
        <v>1000000</v>
      </c>
      <c r="H30" s="65">
        <f>H32</f>
        <v>1000000</v>
      </c>
      <c r="I30" s="66">
        <f>I32</f>
        <v>0</v>
      </c>
      <c r="J30" s="66">
        <f>J32</f>
        <v>0</v>
      </c>
    </row>
    <row r="31" spans="1:11" s="4" customFormat="1" ht="20.25" x14ac:dyDescent="0.2">
      <c r="A31" s="26"/>
      <c r="B31" s="26"/>
      <c r="C31" s="26"/>
      <c r="D31" s="33"/>
      <c r="E31" s="36" t="s">
        <v>2</v>
      </c>
      <c r="F31" s="36"/>
      <c r="G31" s="71">
        <f t="shared" si="0"/>
        <v>0</v>
      </c>
      <c r="H31" s="65"/>
      <c r="I31" s="65"/>
      <c r="J31" s="65">
        <f>H31+I31</f>
        <v>0</v>
      </c>
    </row>
    <row r="32" spans="1:11" s="4" customFormat="1" ht="20.25" x14ac:dyDescent="0.2">
      <c r="A32" s="28" t="s">
        <v>42</v>
      </c>
      <c r="B32" s="28"/>
      <c r="C32" s="28"/>
      <c r="D32" s="37" t="s">
        <v>3</v>
      </c>
      <c r="E32" s="42"/>
      <c r="F32" s="42"/>
      <c r="G32" s="64">
        <f t="shared" si="0"/>
        <v>1000000</v>
      </c>
      <c r="H32" s="65">
        <f>H33</f>
        <v>1000000</v>
      </c>
      <c r="I32" s="65">
        <f>I33</f>
        <v>0</v>
      </c>
      <c r="J32" s="65">
        <f>J33</f>
        <v>0</v>
      </c>
    </row>
    <row r="33" spans="1:10" s="4" customFormat="1" ht="20.25" x14ac:dyDescent="0.2">
      <c r="A33" s="26" t="s">
        <v>68</v>
      </c>
      <c r="B33" s="26" t="s">
        <v>69</v>
      </c>
      <c r="C33" s="26" t="s">
        <v>9</v>
      </c>
      <c r="D33" s="38" t="s">
        <v>272</v>
      </c>
      <c r="E33" s="63"/>
      <c r="F33" s="63"/>
      <c r="G33" s="64">
        <f t="shared" si="0"/>
        <v>1000000</v>
      </c>
      <c r="H33" s="68">
        <f>H35</f>
        <v>1000000</v>
      </c>
      <c r="I33" s="68">
        <f>I35</f>
        <v>0</v>
      </c>
      <c r="J33" s="68">
        <f>J35</f>
        <v>0</v>
      </c>
    </row>
    <row r="34" spans="1:10" ht="20.25" x14ac:dyDescent="0.2">
      <c r="A34" s="26"/>
      <c r="B34" s="26"/>
      <c r="C34" s="26"/>
      <c r="D34" s="38" t="s">
        <v>2</v>
      </c>
      <c r="E34" s="36"/>
      <c r="F34" s="36"/>
      <c r="G34" s="71">
        <f t="shared" si="0"/>
        <v>0</v>
      </c>
      <c r="H34" s="68"/>
      <c r="I34" s="72"/>
      <c r="J34" s="65"/>
    </row>
    <row r="35" spans="1:10" s="17" customFormat="1" ht="78.75" x14ac:dyDescent="0.2">
      <c r="A35" s="32"/>
      <c r="B35" s="32"/>
      <c r="C35" s="32"/>
      <c r="D35" s="46" t="s">
        <v>271</v>
      </c>
      <c r="E35" s="40"/>
      <c r="F35" s="40"/>
      <c r="G35" s="70">
        <f t="shared" si="0"/>
        <v>1000000</v>
      </c>
      <c r="H35" s="69">
        <v>1000000</v>
      </c>
      <c r="I35" s="73"/>
      <c r="J35" s="69"/>
    </row>
    <row r="36" spans="1:10" s="4" customFormat="1" ht="78.75" x14ac:dyDescent="0.2">
      <c r="A36" s="26"/>
      <c r="B36" s="26"/>
      <c r="C36" s="26"/>
      <c r="D36" s="33"/>
      <c r="E36" s="34" t="s">
        <v>446</v>
      </c>
      <c r="F36" s="34" t="s">
        <v>400</v>
      </c>
      <c r="G36" s="64">
        <f t="shared" si="0"/>
        <v>50000</v>
      </c>
      <c r="H36" s="65">
        <f>H38</f>
        <v>50000</v>
      </c>
      <c r="I36" s="65">
        <f>I38</f>
        <v>0</v>
      </c>
      <c r="J36" s="65">
        <f>J38</f>
        <v>0</v>
      </c>
    </row>
    <row r="37" spans="1:10" ht="20.25" x14ac:dyDescent="0.2">
      <c r="A37" s="27"/>
      <c r="B37" s="27"/>
      <c r="C37" s="27"/>
      <c r="D37" s="35"/>
      <c r="E37" s="36" t="s">
        <v>2</v>
      </c>
      <c r="F37" s="36"/>
      <c r="G37" s="64">
        <f t="shared" si="0"/>
        <v>0</v>
      </c>
      <c r="H37" s="74"/>
      <c r="I37" s="74"/>
      <c r="J37" s="65"/>
    </row>
    <row r="38" spans="1:10" ht="20.25" x14ac:dyDescent="0.2">
      <c r="A38" s="28" t="s">
        <v>42</v>
      </c>
      <c r="B38" s="28"/>
      <c r="C38" s="28"/>
      <c r="D38" s="37" t="s">
        <v>3</v>
      </c>
      <c r="E38" s="36"/>
      <c r="F38" s="36"/>
      <c r="G38" s="64">
        <f t="shared" si="0"/>
        <v>50000</v>
      </c>
      <c r="H38" s="74">
        <f t="shared" ref="H38:J39" si="2">H39</f>
        <v>50000</v>
      </c>
      <c r="I38" s="74">
        <f t="shared" si="2"/>
        <v>0</v>
      </c>
      <c r="J38" s="74">
        <f t="shared" si="2"/>
        <v>0</v>
      </c>
    </row>
    <row r="39" spans="1:10" ht="20.25" x14ac:dyDescent="0.2">
      <c r="A39" s="28" t="s">
        <v>43</v>
      </c>
      <c r="B39" s="28"/>
      <c r="C39" s="28"/>
      <c r="D39" s="37" t="s">
        <v>3</v>
      </c>
      <c r="E39" s="36"/>
      <c r="F39" s="36"/>
      <c r="G39" s="64">
        <f t="shared" si="0"/>
        <v>50000</v>
      </c>
      <c r="H39" s="74">
        <f t="shared" si="2"/>
        <v>50000</v>
      </c>
      <c r="I39" s="74">
        <f t="shared" si="2"/>
        <v>0</v>
      </c>
      <c r="J39" s="74">
        <f t="shared" si="2"/>
        <v>0</v>
      </c>
    </row>
    <row r="40" spans="1:10" s="17" customFormat="1" ht="20.25" x14ac:dyDescent="0.2">
      <c r="A40" s="26" t="s">
        <v>143</v>
      </c>
      <c r="B40" s="26" t="s">
        <v>124</v>
      </c>
      <c r="C40" s="26" t="s">
        <v>4</v>
      </c>
      <c r="D40" s="41" t="s">
        <v>428</v>
      </c>
      <c r="E40" s="40"/>
      <c r="F40" s="40"/>
      <c r="G40" s="64">
        <f t="shared" si="0"/>
        <v>50000</v>
      </c>
      <c r="H40" s="72">
        <v>50000</v>
      </c>
      <c r="I40" s="73"/>
      <c r="J40" s="73"/>
    </row>
    <row r="41" spans="1:10" s="5" customFormat="1" ht="94.5" x14ac:dyDescent="0.2">
      <c r="A41" s="26"/>
      <c r="B41" s="26"/>
      <c r="C41" s="26"/>
      <c r="D41" s="33"/>
      <c r="E41" s="34" t="s">
        <v>278</v>
      </c>
      <c r="F41" s="34" t="s">
        <v>401</v>
      </c>
      <c r="G41" s="64">
        <f t="shared" si="0"/>
        <v>195632580.06</v>
      </c>
      <c r="H41" s="65">
        <f>H43</f>
        <v>29336448</v>
      </c>
      <c r="I41" s="65">
        <f>I43</f>
        <v>166296132.06</v>
      </c>
      <c r="J41" s="65">
        <f>J43</f>
        <v>166296132.06</v>
      </c>
    </row>
    <row r="42" spans="1:10" s="4" customFormat="1" ht="20.25" x14ac:dyDescent="0.2">
      <c r="A42" s="26"/>
      <c r="B42" s="26"/>
      <c r="C42" s="26"/>
      <c r="D42" s="33"/>
      <c r="E42" s="36" t="s">
        <v>2</v>
      </c>
      <c r="F42" s="36"/>
      <c r="G42" s="64">
        <f t="shared" si="0"/>
        <v>0</v>
      </c>
      <c r="H42" s="68"/>
      <c r="I42" s="68"/>
      <c r="J42" s="65">
        <f>H42+I42</f>
        <v>0</v>
      </c>
    </row>
    <row r="43" spans="1:10" s="6" customFormat="1" ht="20.25" x14ac:dyDescent="0.2">
      <c r="A43" s="28" t="s">
        <v>42</v>
      </c>
      <c r="B43" s="28"/>
      <c r="C43" s="28"/>
      <c r="D43" s="37" t="s">
        <v>3</v>
      </c>
      <c r="E43" s="42"/>
      <c r="F43" s="42"/>
      <c r="G43" s="64">
        <f t="shared" si="0"/>
        <v>195632580.06</v>
      </c>
      <c r="H43" s="65">
        <f>H44</f>
        <v>29336448</v>
      </c>
      <c r="I43" s="65">
        <f>I44</f>
        <v>166296132.06</v>
      </c>
      <c r="J43" s="65">
        <f>J44</f>
        <v>166296132.06</v>
      </c>
    </row>
    <row r="44" spans="1:10" s="6" customFormat="1" ht="20.25" x14ac:dyDescent="0.2">
      <c r="A44" s="28" t="s">
        <v>43</v>
      </c>
      <c r="B44" s="28"/>
      <c r="C44" s="28"/>
      <c r="D44" s="37" t="s">
        <v>3</v>
      </c>
      <c r="E44" s="42"/>
      <c r="F44" s="42"/>
      <c r="G44" s="64">
        <f t="shared" si="0"/>
        <v>195632580.06</v>
      </c>
      <c r="H44" s="65">
        <f>H45+H46</f>
        <v>29336448</v>
      </c>
      <c r="I44" s="65">
        <f>I45+I46</f>
        <v>166296132.06</v>
      </c>
      <c r="J44" s="65">
        <f>J45+J46</f>
        <v>166296132.06</v>
      </c>
    </row>
    <row r="45" spans="1:10" s="4" customFormat="1" ht="31.5" x14ac:dyDescent="0.2">
      <c r="A45" s="29" t="s">
        <v>102</v>
      </c>
      <c r="B45" s="29" t="s">
        <v>103</v>
      </c>
      <c r="C45" s="29" t="s">
        <v>4</v>
      </c>
      <c r="D45" s="41" t="s">
        <v>52</v>
      </c>
      <c r="E45" s="42"/>
      <c r="F45" s="42"/>
      <c r="G45" s="64">
        <f t="shared" si="0"/>
        <v>161493936.06</v>
      </c>
      <c r="H45" s="68"/>
      <c r="I45" s="68">
        <v>161493936.06</v>
      </c>
      <c r="J45" s="68">
        <v>161493936.06</v>
      </c>
    </row>
    <row r="46" spans="1:10" s="5" customFormat="1" ht="20.25" x14ac:dyDescent="0.2">
      <c r="A46" s="29" t="s">
        <v>143</v>
      </c>
      <c r="B46" s="29" t="s">
        <v>124</v>
      </c>
      <c r="C46" s="26" t="s">
        <v>4</v>
      </c>
      <c r="D46" s="41" t="s">
        <v>428</v>
      </c>
      <c r="E46" s="43"/>
      <c r="F46" s="43"/>
      <c r="G46" s="64">
        <f>H46+I46</f>
        <v>34138644</v>
      </c>
      <c r="H46" s="72">
        <v>29336448</v>
      </c>
      <c r="I46" s="72">
        <v>4802196</v>
      </c>
      <c r="J46" s="72">
        <v>4802196</v>
      </c>
    </row>
    <row r="47" spans="1:10" s="4" customFormat="1" ht="36.75" customHeight="1" x14ac:dyDescent="0.2">
      <c r="A47" s="26"/>
      <c r="B47" s="26"/>
      <c r="C47" s="26"/>
      <c r="D47" s="33"/>
      <c r="E47" s="34" t="s">
        <v>354</v>
      </c>
      <c r="F47" s="34" t="s">
        <v>402</v>
      </c>
      <c r="G47" s="64">
        <f>H47+I47</f>
        <v>669680214.47000003</v>
      </c>
      <c r="H47" s="65">
        <f>H49</f>
        <v>460827378.19</v>
      </c>
      <c r="I47" s="65">
        <f>I49</f>
        <v>208852836.28</v>
      </c>
      <c r="J47" s="65">
        <f>J49</f>
        <v>208852836.28</v>
      </c>
    </row>
    <row r="48" spans="1:10" s="4" customFormat="1" ht="20.25" x14ac:dyDescent="0.2">
      <c r="A48" s="30"/>
      <c r="B48" s="30"/>
      <c r="C48" s="30"/>
      <c r="D48" s="44"/>
      <c r="E48" s="36" t="s">
        <v>2</v>
      </c>
      <c r="F48" s="36"/>
      <c r="G48" s="64">
        <f t="shared" si="0"/>
        <v>0</v>
      </c>
      <c r="H48" s="75"/>
      <c r="I48" s="75"/>
      <c r="J48" s="65"/>
    </row>
    <row r="49" spans="1:10" s="4" customFormat="1" ht="31.5" x14ac:dyDescent="0.2">
      <c r="A49" s="28" t="s">
        <v>70</v>
      </c>
      <c r="B49" s="28"/>
      <c r="C49" s="28"/>
      <c r="D49" s="37" t="s">
        <v>5</v>
      </c>
      <c r="E49" s="36"/>
      <c r="F49" s="36"/>
      <c r="G49" s="64">
        <f t="shared" si="0"/>
        <v>669680214.47000003</v>
      </c>
      <c r="H49" s="65">
        <f>H50</f>
        <v>460827378.19</v>
      </c>
      <c r="I49" s="65">
        <f>I50</f>
        <v>208852836.28</v>
      </c>
      <c r="J49" s="65">
        <f>J50</f>
        <v>208852836.28</v>
      </c>
    </row>
    <row r="50" spans="1:10" s="4" customFormat="1" ht="31.5" x14ac:dyDescent="0.2">
      <c r="A50" s="28" t="s">
        <v>71</v>
      </c>
      <c r="B50" s="28"/>
      <c r="C50" s="28"/>
      <c r="D50" s="37" t="s">
        <v>5</v>
      </c>
      <c r="E50" s="36"/>
      <c r="F50" s="36"/>
      <c r="G50" s="64">
        <f t="shared" ref="G50:G66" si="3">H50+I50</f>
        <v>669680214.47000003</v>
      </c>
      <c r="H50" s="65">
        <f>H59+H63+H66+H51+H52+H53+H54+H55+H56+H57+H58+H62+H69</f>
        <v>460827378.19</v>
      </c>
      <c r="I50" s="65">
        <f>I59+I63+I66+I51+I52+I53+I54+I55+I56+I57+I58+I62+I69</f>
        <v>208852836.28</v>
      </c>
      <c r="J50" s="65">
        <f>J59+J63+J66+J51+J52+J53+J54+J55+J56+J57+J58+J62+J69</f>
        <v>208852836.28</v>
      </c>
    </row>
    <row r="51" spans="1:10" s="5" customFormat="1" ht="31.5" x14ac:dyDescent="0.2">
      <c r="A51" s="26" t="s">
        <v>342</v>
      </c>
      <c r="B51" s="26" t="s">
        <v>343</v>
      </c>
      <c r="C51" s="26" t="s">
        <v>344</v>
      </c>
      <c r="D51" s="33" t="s">
        <v>345</v>
      </c>
      <c r="E51" s="45"/>
      <c r="F51" s="45"/>
      <c r="G51" s="64">
        <f t="shared" si="3"/>
        <v>75707895.209999993</v>
      </c>
      <c r="H51" s="68">
        <v>71607895.209999993</v>
      </c>
      <c r="I51" s="68">
        <v>4100000</v>
      </c>
      <c r="J51" s="68">
        <v>4100000</v>
      </c>
    </row>
    <row r="52" spans="1:10" s="5" customFormat="1" ht="31.5" x14ac:dyDescent="0.2">
      <c r="A52" s="26" t="s">
        <v>346</v>
      </c>
      <c r="B52" s="26" t="s">
        <v>347</v>
      </c>
      <c r="C52" s="26" t="s">
        <v>348</v>
      </c>
      <c r="D52" s="33" t="s">
        <v>349</v>
      </c>
      <c r="E52" s="45"/>
      <c r="F52" s="45"/>
      <c r="G52" s="64">
        <f t="shared" si="3"/>
        <v>141312820.19999999</v>
      </c>
      <c r="H52" s="68">
        <v>140266956.19999999</v>
      </c>
      <c r="I52" s="68">
        <v>1045864</v>
      </c>
      <c r="J52" s="68">
        <v>1045864</v>
      </c>
    </row>
    <row r="53" spans="1:10" s="5" customFormat="1" ht="31.5" x14ac:dyDescent="0.2">
      <c r="A53" s="26" t="s">
        <v>350</v>
      </c>
      <c r="B53" s="26" t="s">
        <v>351</v>
      </c>
      <c r="C53" s="26" t="s">
        <v>352</v>
      </c>
      <c r="D53" s="33" t="s">
        <v>353</v>
      </c>
      <c r="E53" s="45"/>
      <c r="F53" s="45"/>
      <c r="G53" s="64">
        <f t="shared" si="3"/>
        <v>789200</v>
      </c>
      <c r="H53" s="68">
        <v>789200</v>
      </c>
      <c r="I53" s="68"/>
      <c r="J53" s="68"/>
    </row>
    <row r="54" spans="1:10" s="5" customFormat="1" ht="31.5" x14ac:dyDescent="0.2">
      <c r="A54" s="26" t="s">
        <v>355</v>
      </c>
      <c r="B54" s="26" t="s">
        <v>356</v>
      </c>
      <c r="C54" s="26" t="s">
        <v>357</v>
      </c>
      <c r="D54" s="33" t="s">
        <v>358</v>
      </c>
      <c r="E54" s="45"/>
      <c r="F54" s="45"/>
      <c r="G54" s="64">
        <f t="shared" si="3"/>
        <v>6925740</v>
      </c>
      <c r="H54" s="68">
        <v>6925740</v>
      </c>
      <c r="I54" s="68"/>
      <c r="J54" s="68"/>
    </row>
    <row r="55" spans="1:10" s="5" customFormat="1" ht="20.25" x14ac:dyDescent="0.2">
      <c r="A55" s="26" t="s">
        <v>359</v>
      </c>
      <c r="B55" s="26" t="s">
        <v>360</v>
      </c>
      <c r="C55" s="26" t="s">
        <v>361</v>
      </c>
      <c r="D55" s="33" t="s">
        <v>378</v>
      </c>
      <c r="E55" s="45"/>
      <c r="F55" s="45"/>
      <c r="G55" s="64">
        <f t="shared" si="3"/>
        <v>22095609</v>
      </c>
      <c r="H55" s="68">
        <v>22095609</v>
      </c>
      <c r="I55" s="68"/>
      <c r="J55" s="68"/>
    </row>
    <row r="56" spans="1:10" s="5" customFormat="1" ht="20.25" x14ac:dyDescent="0.2">
      <c r="A56" s="26" t="s">
        <v>362</v>
      </c>
      <c r="B56" s="26" t="s">
        <v>363</v>
      </c>
      <c r="C56" s="26" t="s">
        <v>364</v>
      </c>
      <c r="D56" s="33" t="s">
        <v>365</v>
      </c>
      <c r="E56" s="45"/>
      <c r="F56" s="45"/>
      <c r="G56" s="64">
        <f t="shared" si="3"/>
        <v>44562419</v>
      </c>
      <c r="H56" s="68">
        <v>44562419</v>
      </c>
      <c r="I56" s="68">
        <v>0</v>
      </c>
      <c r="J56" s="68">
        <v>0</v>
      </c>
    </row>
    <row r="57" spans="1:10" s="5" customFormat="1" ht="31.5" x14ac:dyDescent="0.2">
      <c r="A57" s="26" t="s">
        <v>366</v>
      </c>
      <c r="B57" s="26" t="s">
        <v>367</v>
      </c>
      <c r="C57" s="26" t="s">
        <v>368</v>
      </c>
      <c r="D57" s="33" t="s">
        <v>369</v>
      </c>
      <c r="E57" s="45"/>
      <c r="F57" s="45"/>
      <c r="G57" s="64">
        <f t="shared" si="3"/>
        <v>6906563.0600000005</v>
      </c>
      <c r="H57" s="68">
        <v>6906563.0600000005</v>
      </c>
      <c r="I57" s="68">
        <v>0</v>
      </c>
      <c r="J57" s="68">
        <v>0</v>
      </c>
    </row>
    <row r="58" spans="1:10" s="5" customFormat="1" ht="20.25" x14ac:dyDescent="0.2">
      <c r="A58" s="26" t="s">
        <v>370</v>
      </c>
      <c r="B58" s="26" t="s">
        <v>371</v>
      </c>
      <c r="C58" s="26" t="s">
        <v>368</v>
      </c>
      <c r="D58" s="33" t="s">
        <v>372</v>
      </c>
      <c r="E58" s="45"/>
      <c r="F58" s="45"/>
      <c r="G58" s="64">
        <f t="shared" si="3"/>
        <v>8147052</v>
      </c>
      <c r="H58" s="68">
        <v>8147052</v>
      </c>
      <c r="I58" s="68"/>
      <c r="J58" s="68"/>
    </row>
    <row r="59" spans="1:10" s="5" customFormat="1" ht="31.5" x14ac:dyDescent="0.2">
      <c r="A59" s="26" t="s">
        <v>302</v>
      </c>
      <c r="B59" s="26" t="s">
        <v>303</v>
      </c>
      <c r="C59" s="26" t="s">
        <v>304</v>
      </c>
      <c r="D59" s="33" t="s">
        <v>429</v>
      </c>
      <c r="E59" s="45"/>
      <c r="F59" s="45"/>
      <c r="G59" s="64">
        <f t="shared" si="3"/>
        <v>35763455</v>
      </c>
      <c r="H59" s="68">
        <v>35673455</v>
      </c>
      <c r="I59" s="68">
        <v>90000</v>
      </c>
      <c r="J59" s="68">
        <v>90000</v>
      </c>
    </row>
    <row r="60" spans="1:10" s="5" customFormat="1" ht="20.25" x14ac:dyDescent="0.2">
      <c r="A60" s="26"/>
      <c r="B60" s="26"/>
      <c r="C60" s="26"/>
      <c r="D60" s="46" t="s">
        <v>2</v>
      </c>
      <c r="E60" s="45"/>
      <c r="F60" s="45"/>
      <c r="G60" s="64">
        <f t="shared" si="3"/>
        <v>0</v>
      </c>
      <c r="H60" s="68"/>
      <c r="I60" s="68"/>
      <c r="J60" s="68"/>
    </row>
    <row r="61" spans="1:10" s="5" customFormat="1" ht="20.25" x14ac:dyDescent="0.2">
      <c r="A61" s="26"/>
      <c r="B61" s="26"/>
      <c r="C61" s="26"/>
      <c r="D61" s="47" t="s">
        <v>7</v>
      </c>
      <c r="E61" s="45"/>
      <c r="F61" s="45"/>
      <c r="G61" s="64">
        <f t="shared" si="3"/>
        <v>21608317</v>
      </c>
      <c r="H61" s="69">
        <v>21608317</v>
      </c>
      <c r="I61" s="68"/>
      <c r="J61" s="68"/>
    </row>
    <row r="62" spans="1:10" s="5" customFormat="1" ht="31.5" x14ac:dyDescent="0.2">
      <c r="A62" s="26" t="s">
        <v>373</v>
      </c>
      <c r="B62" s="26" t="s">
        <v>374</v>
      </c>
      <c r="C62" s="26" t="s">
        <v>6</v>
      </c>
      <c r="D62" s="33" t="s">
        <v>375</v>
      </c>
      <c r="E62" s="45"/>
      <c r="F62" s="45"/>
      <c r="G62" s="64">
        <f t="shared" si="3"/>
        <v>1585750</v>
      </c>
      <c r="H62" s="68">
        <v>1585750</v>
      </c>
      <c r="I62" s="68"/>
      <c r="J62" s="68"/>
    </row>
    <row r="63" spans="1:10" s="5" customFormat="1" ht="31.5" x14ac:dyDescent="0.2">
      <c r="A63" s="26" t="s">
        <v>190</v>
      </c>
      <c r="B63" s="26" t="s">
        <v>189</v>
      </c>
      <c r="C63" s="26" t="s">
        <v>6</v>
      </c>
      <c r="D63" s="33" t="s">
        <v>430</v>
      </c>
      <c r="E63" s="45"/>
      <c r="F63" s="45"/>
      <c r="G63" s="64">
        <f t="shared" si="3"/>
        <v>45276200</v>
      </c>
      <c r="H63" s="68">
        <v>45186200</v>
      </c>
      <c r="I63" s="68">
        <v>90000</v>
      </c>
      <c r="J63" s="68">
        <v>90000</v>
      </c>
    </row>
    <row r="64" spans="1:10" s="5" customFormat="1" ht="20.25" x14ac:dyDescent="0.2">
      <c r="A64" s="26"/>
      <c r="B64" s="26"/>
      <c r="C64" s="26"/>
      <c r="D64" s="46" t="s">
        <v>2</v>
      </c>
      <c r="E64" s="40"/>
      <c r="F64" s="40"/>
      <c r="G64" s="64">
        <f t="shared" si="3"/>
        <v>0</v>
      </c>
      <c r="H64" s="68"/>
      <c r="I64" s="68"/>
      <c r="J64" s="68"/>
    </row>
    <row r="65" spans="1:10" s="5" customFormat="1" ht="20.25" x14ac:dyDescent="0.2">
      <c r="A65" s="26"/>
      <c r="B65" s="26"/>
      <c r="C65" s="26"/>
      <c r="D65" s="46" t="s">
        <v>7</v>
      </c>
      <c r="E65" s="40"/>
      <c r="F65" s="40"/>
      <c r="G65" s="64">
        <f t="shared" si="3"/>
        <v>10871276</v>
      </c>
      <c r="H65" s="69">
        <v>10871276</v>
      </c>
      <c r="I65" s="68"/>
      <c r="J65" s="68"/>
    </row>
    <row r="66" spans="1:10" s="5" customFormat="1" ht="20.25" x14ac:dyDescent="0.2">
      <c r="A66" s="26" t="s">
        <v>158</v>
      </c>
      <c r="B66" s="26" t="s">
        <v>159</v>
      </c>
      <c r="C66" s="26" t="s">
        <v>6</v>
      </c>
      <c r="D66" s="33" t="s">
        <v>160</v>
      </c>
      <c r="E66" s="45"/>
      <c r="F66" s="45"/>
      <c r="G66" s="64">
        <f t="shared" si="3"/>
        <v>243460343</v>
      </c>
      <c r="H66" s="68">
        <v>77080538.719999999</v>
      </c>
      <c r="I66" s="68">
        <v>166379804.28</v>
      </c>
      <c r="J66" s="68">
        <v>166379804.28</v>
      </c>
    </row>
    <row r="67" spans="1:10" s="5" customFormat="1" ht="20.25" x14ac:dyDescent="0.2">
      <c r="A67" s="26"/>
      <c r="B67" s="26"/>
      <c r="C67" s="26"/>
      <c r="D67" s="46" t="s">
        <v>2</v>
      </c>
      <c r="E67" s="40"/>
      <c r="F67" s="40"/>
      <c r="G67" s="64">
        <f t="shared" si="0"/>
        <v>0</v>
      </c>
      <c r="H67" s="68"/>
      <c r="I67" s="68"/>
      <c r="J67" s="68"/>
    </row>
    <row r="68" spans="1:10" s="5" customFormat="1" ht="20.25" x14ac:dyDescent="0.2">
      <c r="A68" s="26"/>
      <c r="B68" s="26"/>
      <c r="C68" s="26"/>
      <c r="D68" s="46" t="s">
        <v>7</v>
      </c>
      <c r="E68" s="40"/>
      <c r="F68" s="40"/>
      <c r="G68" s="64">
        <f t="shared" si="0"/>
        <v>14197500</v>
      </c>
      <c r="H68" s="69">
        <v>3792544.3800000008</v>
      </c>
      <c r="I68" s="68">
        <v>10404955.619999999</v>
      </c>
      <c r="J68" s="68">
        <v>10404955.619999999</v>
      </c>
    </row>
    <row r="69" spans="1:10" s="5" customFormat="1" ht="20.25" x14ac:dyDescent="0.2">
      <c r="A69" s="26" t="s">
        <v>376</v>
      </c>
      <c r="B69" s="26" t="s">
        <v>239</v>
      </c>
      <c r="C69" s="26" t="s">
        <v>26</v>
      </c>
      <c r="D69" s="33" t="s">
        <v>240</v>
      </c>
      <c r="E69" s="40"/>
      <c r="F69" s="40"/>
      <c r="G69" s="64">
        <f t="shared" si="0"/>
        <v>37147168</v>
      </c>
      <c r="H69" s="64">
        <v>0</v>
      </c>
      <c r="I69" s="64">
        <v>37147168</v>
      </c>
      <c r="J69" s="64">
        <v>37147168</v>
      </c>
    </row>
    <row r="70" spans="1:10" s="4" customFormat="1" ht="47.25" x14ac:dyDescent="0.2">
      <c r="A70" s="26"/>
      <c r="B70" s="26"/>
      <c r="C70" s="26"/>
      <c r="D70" s="33"/>
      <c r="E70" s="34" t="s">
        <v>285</v>
      </c>
      <c r="F70" s="34" t="s">
        <v>403</v>
      </c>
      <c r="G70" s="64">
        <f t="shared" si="0"/>
        <v>6978700</v>
      </c>
      <c r="H70" s="65">
        <f>+H75+H72</f>
        <v>6378700</v>
      </c>
      <c r="I70" s="65">
        <f>+I75+I72</f>
        <v>600000</v>
      </c>
      <c r="J70" s="65">
        <f>+J75+J72</f>
        <v>600000</v>
      </c>
    </row>
    <row r="71" spans="1:10" s="4" customFormat="1" ht="20.25" x14ac:dyDescent="0.2">
      <c r="A71" s="30"/>
      <c r="B71" s="30"/>
      <c r="C71" s="30"/>
      <c r="D71" s="44"/>
      <c r="E71" s="36" t="s">
        <v>2</v>
      </c>
      <c r="F71" s="36"/>
      <c r="G71" s="64">
        <f t="shared" si="0"/>
        <v>0</v>
      </c>
      <c r="H71" s="75"/>
      <c r="I71" s="75"/>
      <c r="J71" s="75"/>
    </row>
    <row r="72" spans="1:10" s="4" customFormat="1" ht="31.5" x14ac:dyDescent="0.2">
      <c r="A72" s="28" t="s">
        <v>207</v>
      </c>
      <c r="B72" s="28"/>
      <c r="C72" s="28"/>
      <c r="D72" s="37" t="s">
        <v>208</v>
      </c>
      <c r="E72" s="36"/>
      <c r="F72" s="36"/>
      <c r="G72" s="64">
        <f t="shared" si="0"/>
        <v>4850000</v>
      </c>
      <c r="H72" s="65">
        <f t="shared" ref="H72:J73" si="4">H73</f>
        <v>4250000</v>
      </c>
      <c r="I72" s="65">
        <f t="shared" si="4"/>
        <v>600000</v>
      </c>
      <c r="J72" s="65">
        <f t="shared" si="4"/>
        <v>600000</v>
      </c>
    </row>
    <row r="73" spans="1:10" s="4" customFormat="1" ht="31.5" x14ac:dyDescent="0.2">
      <c r="A73" s="28" t="s">
        <v>209</v>
      </c>
      <c r="B73" s="28"/>
      <c r="C73" s="28"/>
      <c r="D73" s="37" t="s">
        <v>208</v>
      </c>
      <c r="E73" s="36"/>
      <c r="F73" s="36"/>
      <c r="G73" s="64">
        <f t="shared" si="0"/>
        <v>4850000</v>
      </c>
      <c r="H73" s="65">
        <f t="shared" si="4"/>
        <v>4250000</v>
      </c>
      <c r="I73" s="65">
        <f t="shared" si="4"/>
        <v>600000</v>
      </c>
      <c r="J73" s="65">
        <f t="shared" si="4"/>
        <v>600000</v>
      </c>
    </row>
    <row r="74" spans="1:10" s="5" customFormat="1" ht="20.25" x14ac:dyDescent="0.2">
      <c r="A74" s="26" t="s">
        <v>213</v>
      </c>
      <c r="B74" s="26" t="s">
        <v>162</v>
      </c>
      <c r="C74" s="26" t="s">
        <v>8</v>
      </c>
      <c r="D74" s="33" t="s">
        <v>161</v>
      </c>
      <c r="E74" s="40"/>
      <c r="F74" s="40"/>
      <c r="G74" s="64">
        <f t="shared" si="0"/>
        <v>4850000</v>
      </c>
      <c r="H74" s="68">
        <v>4250000</v>
      </c>
      <c r="I74" s="68">
        <v>600000</v>
      </c>
      <c r="J74" s="68">
        <v>600000</v>
      </c>
    </row>
    <row r="75" spans="1:10" s="4" customFormat="1" ht="31.5" x14ac:dyDescent="0.2">
      <c r="A75" s="28" t="s">
        <v>74</v>
      </c>
      <c r="B75" s="28"/>
      <c r="C75" s="28"/>
      <c r="D75" s="37" t="s">
        <v>36</v>
      </c>
      <c r="E75" s="36"/>
      <c r="F75" s="36"/>
      <c r="G75" s="64">
        <f t="shared" si="0"/>
        <v>2128700</v>
      </c>
      <c r="H75" s="65">
        <f>H76</f>
        <v>2128700</v>
      </c>
      <c r="I75" s="65">
        <f>I76</f>
        <v>0</v>
      </c>
      <c r="J75" s="65">
        <f>J76</f>
        <v>0</v>
      </c>
    </row>
    <row r="76" spans="1:10" s="4" customFormat="1" ht="31.5" x14ac:dyDescent="0.2">
      <c r="A76" s="28" t="s">
        <v>75</v>
      </c>
      <c r="B76" s="28"/>
      <c r="C76" s="28"/>
      <c r="D76" s="37" t="s">
        <v>36</v>
      </c>
      <c r="E76" s="36"/>
      <c r="F76" s="36"/>
      <c r="G76" s="64">
        <f t="shared" si="0"/>
        <v>2128700</v>
      </c>
      <c r="H76" s="65">
        <f>H77+H78</f>
        <v>2128700</v>
      </c>
      <c r="I76" s="65">
        <f>I77+I78</f>
        <v>0</v>
      </c>
      <c r="J76" s="65">
        <f>J77+J78</f>
        <v>0</v>
      </c>
    </row>
    <row r="77" spans="1:10" s="5" customFormat="1" ht="47.25" x14ac:dyDescent="0.2">
      <c r="A77" s="26" t="s">
        <v>77</v>
      </c>
      <c r="B77" s="26" t="s">
        <v>76</v>
      </c>
      <c r="C77" s="26" t="s">
        <v>10</v>
      </c>
      <c r="D77" s="33" t="s">
        <v>148</v>
      </c>
      <c r="E77" s="40"/>
      <c r="F77" s="40"/>
      <c r="G77" s="64">
        <f t="shared" si="0"/>
        <v>995600</v>
      </c>
      <c r="H77" s="68">
        <v>995600</v>
      </c>
      <c r="I77" s="68"/>
      <c r="J77" s="68"/>
    </row>
    <row r="78" spans="1:10" s="5" customFormat="1" ht="20.25" x14ac:dyDescent="0.2">
      <c r="A78" s="26" t="s">
        <v>267</v>
      </c>
      <c r="B78" s="26" t="s">
        <v>268</v>
      </c>
      <c r="C78" s="26" t="s">
        <v>10</v>
      </c>
      <c r="D78" s="33" t="s">
        <v>269</v>
      </c>
      <c r="E78" s="40"/>
      <c r="F78" s="40"/>
      <c r="G78" s="64">
        <f t="shared" si="0"/>
        <v>1133100</v>
      </c>
      <c r="H78" s="68">
        <v>1133100</v>
      </c>
      <c r="I78" s="68"/>
      <c r="J78" s="68"/>
    </row>
    <row r="79" spans="1:10" s="4" customFormat="1" ht="47.25" x14ac:dyDescent="0.2">
      <c r="A79" s="26"/>
      <c r="B79" s="26"/>
      <c r="C79" s="26"/>
      <c r="D79" s="33"/>
      <c r="E79" s="34" t="s">
        <v>286</v>
      </c>
      <c r="F79" s="34" t="s">
        <v>404</v>
      </c>
      <c r="G79" s="64">
        <f t="shared" si="0"/>
        <v>1774190</v>
      </c>
      <c r="H79" s="65">
        <f>SUM(H81)</f>
        <v>1774190</v>
      </c>
      <c r="I79" s="65">
        <f>SUM(I81)</f>
        <v>0</v>
      </c>
      <c r="J79" s="65">
        <f>SUM(J81)</f>
        <v>0</v>
      </c>
    </row>
    <row r="80" spans="1:10" s="4" customFormat="1" ht="20.25" x14ac:dyDescent="0.2">
      <c r="A80" s="26"/>
      <c r="B80" s="26"/>
      <c r="C80" s="26"/>
      <c r="D80" s="33"/>
      <c r="E80" s="36" t="s">
        <v>2</v>
      </c>
      <c r="F80" s="36"/>
      <c r="G80" s="64">
        <f t="shared" si="0"/>
        <v>0</v>
      </c>
      <c r="H80" s="75"/>
      <c r="I80" s="75"/>
      <c r="J80" s="75"/>
    </row>
    <row r="81" spans="1:10" s="4" customFormat="1" ht="31.5" x14ac:dyDescent="0.2">
      <c r="A81" s="28" t="s">
        <v>72</v>
      </c>
      <c r="B81" s="28"/>
      <c r="C81" s="28"/>
      <c r="D81" s="37" t="s">
        <v>12</v>
      </c>
      <c r="E81" s="36"/>
      <c r="F81" s="36"/>
      <c r="G81" s="64">
        <f t="shared" si="0"/>
        <v>1774190</v>
      </c>
      <c r="H81" s="65">
        <f>H82</f>
        <v>1774190</v>
      </c>
      <c r="I81" s="65">
        <f>I82</f>
        <v>0</v>
      </c>
      <c r="J81" s="65">
        <f>J82</f>
        <v>0</v>
      </c>
    </row>
    <row r="82" spans="1:10" s="4" customFormat="1" ht="31.5" x14ac:dyDescent="0.2">
      <c r="A82" s="28" t="s">
        <v>73</v>
      </c>
      <c r="B82" s="28"/>
      <c r="C82" s="28"/>
      <c r="D82" s="37" t="s">
        <v>12</v>
      </c>
      <c r="E82" s="36"/>
      <c r="F82" s="36"/>
      <c r="G82" s="64">
        <f t="shared" si="0"/>
        <v>1774190</v>
      </c>
      <c r="H82" s="65">
        <f>H83+H84+H85</f>
        <v>1774190</v>
      </c>
      <c r="I82" s="65">
        <f>I83+I84+I85</f>
        <v>0</v>
      </c>
      <c r="J82" s="65">
        <f>J83+J84+J85</f>
        <v>0</v>
      </c>
    </row>
    <row r="83" spans="1:10" s="5" customFormat="1" ht="31.5" x14ac:dyDescent="0.2">
      <c r="A83" s="26" t="s">
        <v>79</v>
      </c>
      <c r="B83" s="26" t="s">
        <v>78</v>
      </c>
      <c r="C83" s="26" t="s">
        <v>10</v>
      </c>
      <c r="D83" s="33" t="s">
        <v>46</v>
      </c>
      <c r="E83" s="40"/>
      <c r="F83" s="40"/>
      <c r="G83" s="64">
        <f t="shared" si="0"/>
        <v>58000</v>
      </c>
      <c r="H83" s="68">
        <v>58000</v>
      </c>
      <c r="I83" s="68"/>
      <c r="J83" s="68"/>
    </row>
    <row r="84" spans="1:10" s="5" customFormat="1" ht="20.25" x14ac:dyDescent="0.2">
      <c r="A84" s="26" t="s">
        <v>81</v>
      </c>
      <c r="B84" s="26" t="s">
        <v>80</v>
      </c>
      <c r="C84" s="26" t="s">
        <v>10</v>
      </c>
      <c r="D84" s="33" t="s">
        <v>149</v>
      </c>
      <c r="E84" s="40"/>
      <c r="F84" s="40"/>
      <c r="G84" s="64">
        <f t="shared" si="0"/>
        <v>151000</v>
      </c>
      <c r="H84" s="68">
        <v>151000</v>
      </c>
      <c r="I84" s="68"/>
      <c r="J84" s="68"/>
    </row>
    <row r="85" spans="1:10" s="5" customFormat="1" ht="31.5" x14ac:dyDescent="0.2">
      <c r="A85" s="26" t="s">
        <v>163</v>
      </c>
      <c r="B85" s="26" t="s">
        <v>164</v>
      </c>
      <c r="C85" s="26" t="s">
        <v>14</v>
      </c>
      <c r="D85" s="33" t="s">
        <v>165</v>
      </c>
      <c r="E85" s="40"/>
      <c r="F85" s="40"/>
      <c r="G85" s="64">
        <f t="shared" si="0"/>
        <v>1565190</v>
      </c>
      <c r="H85" s="68">
        <v>1565190</v>
      </c>
      <c r="I85" s="68"/>
      <c r="J85" s="68"/>
    </row>
    <row r="86" spans="1:10" s="4" customFormat="1" ht="47.25" x14ac:dyDescent="0.2">
      <c r="A86" s="28"/>
      <c r="B86" s="28"/>
      <c r="C86" s="28"/>
      <c r="D86" s="37"/>
      <c r="E86" s="34" t="s">
        <v>287</v>
      </c>
      <c r="F86" s="34" t="s">
        <v>405</v>
      </c>
      <c r="G86" s="64">
        <f t="shared" si="0"/>
        <v>39038263</v>
      </c>
      <c r="H86" s="65">
        <f>H92+H88</f>
        <v>39038263</v>
      </c>
      <c r="I86" s="65">
        <f>I92+I88</f>
        <v>0</v>
      </c>
      <c r="J86" s="65">
        <f>J92+J88</f>
        <v>0</v>
      </c>
    </row>
    <row r="87" spans="1:10" s="4" customFormat="1" ht="20.25" x14ac:dyDescent="0.2">
      <c r="A87" s="28"/>
      <c r="B87" s="28"/>
      <c r="C87" s="28"/>
      <c r="D87" s="37"/>
      <c r="E87" s="36" t="s">
        <v>2</v>
      </c>
      <c r="F87" s="36"/>
      <c r="G87" s="64">
        <f t="shared" si="0"/>
        <v>0</v>
      </c>
      <c r="H87" s="65"/>
      <c r="I87" s="65"/>
      <c r="J87" s="65"/>
    </row>
    <row r="88" spans="1:10" s="4" customFormat="1" ht="31.5" x14ac:dyDescent="0.2">
      <c r="A88" s="28" t="s">
        <v>207</v>
      </c>
      <c r="B88" s="28"/>
      <c r="C88" s="28"/>
      <c r="D88" s="37" t="s">
        <v>208</v>
      </c>
      <c r="E88" s="36"/>
      <c r="F88" s="36"/>
      <c r="G88" s="64">
        <f t="shared" si="0"/>
        <v>36820663</v>
      </c>
      <c r="H88" s="65">
        <f>H89</f>
        <v>36820663</v>
      </c>
      <c r="I88" s="65">
        <f>I89</f>
        <v>0</v>
      </c>
      <c r="J88" s="65">
        <f>J89</f>
        <v>0</v>
      </c>
    </row>
    <row r="89" spans="1:10" s="4" customFormat="1" ht="31.5" x14ac:dyDescent="0.2">
      <c r="A89" s="28" t="s">
        <v>209</v>
      </c>
      <c r="B89" s="28"/>
      <c r="C89" s="28"/>
      <c r="D89" s="37" t="s">
        <v>208</v>
      </c>
      <c r="E89" s="36"/>
      <c r="F89" s="36"/>
      <c r="G89" s="64">
        <f t="shared" si="0"/>
        <v>36820663</v>
      </c>
      <c r="H89" s="65">
        <f>H90+H91</f>
        <v>36820663</v>
      </c>
      <c r="I89" s="65">
        <f>I90+I91</f>
        <v>0</v>
      </c>
      <c r="J89" s="65">
        <f>J90+J91</f>
        <v>0</v>
      </c>
    </row>
    <row r="90" spans="1:10" s="5" customFormat="1" ht="20.25" x14ac:dyDescent="0.2">
      <c r="A90" s="26" t="s">
        <v>212</v>
      </c>
      <c r="B90" s="26" t="s">
        <v>211</v>
      </c>
      <c r="C90" s="26" t="s">
        <v>8</v>
      </c>
      <c r="D90" s="33" t="s">
        <v>210</v>
      </c>
      <c r="E90" s="40"/>
      <c r="F90" s="40"/>
      <c r="G90" s="64">
        <f t="shared" si="0"/>
        <v>32557763</v>
      </c>
      <c r="H90" s="68">
        <v>32557763</v>
      </c>
      <c r="I90" s="68"/>
      <c r="J90" s="68"/>
    </row>
    <row r="91" spans="1:10" s="5" customFormat="1" ht="63" x14ac:dyDescent="0.2">
      <c r="A91" s="26" t="s">
        <v>214</v>
      </c>
      <c r="B91" s="26" t="s">
        <v>59</v>
      </c>
      <c r="C91" s="26" t="s">
        <v>10</v>
      </c>
      <c r="D91" s="33" t="s">
        <v>47</v>
      </c>
      <c r="E91" s="40"/>
      <c r="F91" s="40"/>
      <c r="G91" s="64">
        <f t="shared" si="0"/>
        <v>4262900</v>
      </c>
      <c r="H91" s="68">
        <v>4262900</v>
      </c>
      <c r="I91" s="68"/>
      <c r="J91" s="68"/>
    </row>
    <row r="92" spans="1:10" s="4" customFormat="1" ht="31.5" x14ac:dyDescent="0.2">
      <c r="A92" s="28" t="s">
        <v>72</v>
      </c>
      <c r="B92" s="28"/>
      <c r="C92" s="28"/>
      <c r="D92" s="37" t="s">
        <v>12</v>
      </c>
      <c r="E92" s="36"/>
      <c r="F92" s="36"/>
      <c r="G92" s="64">
        <f t="shared" si="0"/>
        <v>2217600</v>
      </c>
      <c r="H92" s="65">
        <f t="shared" ref="H92:J93" si="5">H93</f>
        <v>2217600</v>
      </c>
      <c r="I92" s="65">
        <f t="shared" si="5"/>
        <v>0</v>
      </c>
      <c r="J92" s="65">
        <f t="shared" si="5"/>
        <v>0</v>
      </c>
    </row>
    <row r="93" spans="1:10" s="4" customFormat="1" ht="31.5" x14ac:dyDescent="0.2">
      <c r="A93" s="28" t="s">
        <v>73</v>
      </c>
      <c r="B93" s="28"/>
      <c r="C93" s="28"/>
      <c r="D93" s="37" t="s">
        <v>12</v>
      </c>
      <c r="E93" s="36"/>
      <c r="F93" s="36"/>
      <c r="G93" s="64">
        <f t="shared" si="0"/>
        <v>2217600</v>
      </c>
      <c r="H93" s="65">
        <f t="shared" si="5"/>
        <v>2217600</v>
      </c>
      <c r="I93" s="65">
        <f t="shared" si="5"/>
        <v>0</v>
      </c>
      <c r="J93" s="65">
        <f t="shared" si="5"/>
        <v>0</v>
      </c>
    </row>
    <row r="94" spans="1:10" s="4" customFormat="1" ht="63" x14ac:dyDescent="0.2">
      <c r="A94" s="26" t="s">
        <v>191</v>
      </c>
      <c r="B94" s="26" t="s">
        <v>59</v>
      </c>
      <c r="C94" s="26" t="s">
        <v>10</v>
      </c>
      <c r="D94" s="33" t="s">
        <v>47</v>
      </c>
      <c r="E94" s="36"/>
      <c r="F94" s="36"/>
      <c r="G94" s="64">
        <f t="shared" si="0"/>
        <v>2217600</v>
      </c>
      <c r="H94" s="68">
        <v>2217600</v>
      </c>
      <c r="I94" s="68"/>
      <c r="J94" s="68"/>
    </row>
    <row r="95" spans="1:10" s="4" customFormat="1" ht="63" x14ac:dyDescent="0.2">
      <c r="A95" s="30"/>
      <c r="B95" s="30"/>
      <c r="C95" s="30"/>
      <c r="D95" s="47"/>
      <c r="E95" s="34" t="s">
        <v>447</v>
      </c>
      <c r="F95" s="34" t="s">
        <v>406</v>
      </c>
      <c r="G95" s="64">
        <f t="shared" si="0"/>
        <v>2445050</v>
      </c>
      <c r="H95" s="65">
        <f>H97</f>
        <v>2445050</v>
      </c>
      <c r="I95" s="65">
        <f>I97</f>
        <v>0</v>
      </c>
      <c r="J95" s="65">
        <f>J97</f>
        <v>0</v>
      </c>
    </row>
    <row r="96" spans="1:10" s="4" customFormat="1" ht="20.25" x14ac:dyDescent="0.2">
      <c r="A96" s="30"/>
      <c r="B96" s="30"/>
      <c r="C96" s="30"/>
      <c r="D96" s="44"/>
      <c r="E96" s="36" t="s">
        <v>2</v>
      </c>
      <c r="F96" s="36"/>
      <c r="G96" s="64">
        <f t="shared" si="0"/>
        <v>0</v>
      </c>
      <c r="H96" s="75"/>
      <c r="I96" s="75"/>
      <c r="J96" s="75"/>
    </row>
    <row r="97" spans="1:10" s="4" customFormat="1" ht="31.5" x14ac:dyDescent="0.2">
      <c r="A97" s="28" t="s">
        <v>40</v>
      </c>
      <c r="B97" s="28"/>
      <c r="C97" s="28"/>
      <c r="D97" s="37" t="s">
        <v>11</v>
      </c>
      <c r="E97" s="36"/>
      <c r="F97" s="36"/>
      <c r="G97" s="64">
        <f t="shared" si="0"/>
        <v>2445050</v>
      </c>
      <c r="H97" s="65">
        <f>H98</f>
        <v>2445050</v>
      </c>
      <c r="I97" s="65">
        <f>I98</f>
        <v>0</v>
      </c>
      <c r="J97" s="65">
        <f>J98</f>
        <v>0</v>
      </c>
    </row>
    <row r="98" spans="1:10" s="4" customFormat="1" ht="31.5" x14ac:dyDescent="0.2">
      <c r="A98" s="28" t="s">
        <v>41</v>
      </c>
      <c r="B98" s="28"/>
      <c r="C98" s="28"/>
      <c r="D98" s="37" t="s">
        <v>11</v>
      </c>
      <c r="E98" s="36"/>
      <c r="F98" s="36"/>
      <c r="G98" s="64">
        <f t="shared" si="0"/>
        <v>2445050</v>
      </c>
      <c r="H98" s="65">
        <f>H99+H100</f>
        <v>2445050</v>
      </c>
      <c r="I98" s="65">
        <f>I99+I100</f>
        <v>0</v>
      </c>
      <c r="J98" s="65">
        <f>J99+J100</f>
        <v>0</v>
      </c>
    </row>
    <row r="99" spans="1:10" s="5" customFormat="1" ht="31.5" x14ac:dyDescent="0.2">
      <c r="A99" s="26" t="s">
        <v>82</v>
      </c>
      <c r="B99" s="26">
        <v>3112</v>
      </c>
      <c r="C99" s="26" t="s">
        <v>10</v>
      </c>
      <c r="D99" s="33" t="s">
        <v>48</v>
      </c>
      <c r="E99" s="40"/>
      <c r="F99" s="40"/>
      <c r="G99" s="64">
        <f t="shared" si="0"/>
        <v>1964200</v>
      </c>
      <c r="H99" s="68">
        <v>1964200</v>
      </c>
      <c r="I99" s="68"/>
      <c r="J99" s="68"/>
    </row>
    <row r="100" spans="1:10" s="5" customFormat="1" ht="31.5" x14ac:dyDescent="0.2">
      <c r="A100" s="26" t="s">
        <v>155</v>
      </c>
      <c r="B100" s="26" t="s">
        <v>167</v>
      </c>
      <c r="C100" s="26" t="s">
        <v>14</v>
      </c>
      <c r="D100" s="33" t="s">
        <v>156</v>
      </c>
      <c r="E100" s="40"/>
      <c r="F100" s="40"/>
      <c r="G100" s="64">
        <f t="shared" si="0"/>
        <v>480850</v>
      </c>
      <c r="H100" s="68">
        <v>480850</v>
      </c>
      <c r="I100" s="68"/>
      <c r="J100" s="68"/>
    </row>
    <row r="101" spans="1:10" s="4" customFormat="1" ht="47.25" x14ac:dyDescent="0.2">
      <c r="A101" s="30"/>
      <c r="B101" s="30"/>
      <c r="C101" s="30"/>
      <c r="D101" s="47"/>
      <c r="E101" s="34" t="s">
        <v>438</v>
      </c>
      <c r="F101" s="34"/>
      <c r="G101" s="64">
        <f t="shared" si="0"/>
        <v>49447853</v>
      </c>
      <c r="H101" s="65">
        <f>H103</f>
        <v>49240853</v>
      </c>
      <c r="I101" s="65">
        <f>I103</f>
        <v>207000</v>
      </c>
      <c r="J101" s="65">
        <f>J103</f>
        <v>207000</v>
      </c>
    </row>
    <row r="102" spans="1:10" s="4" customFormat="1" ht="20.25" x14ac:dyDescent="0.2">
      <c r="A102" s="30"/>
      <c r="B102" s="30"/>
      <c r="C102" s="30"/>
      <c r="D102" s="44"/>
      <c r="E102" s="48" t="s">
        <v>2</v>
      </c>
      <c r="F102" s="48"/>
      <c r="G102" s="64">
        <f t="shared" si="0"/>
        <v>0</v>
      </c>
      <c r="H102" s="75"/>
      <c r="I102" s="75"/>
      <c r="J102" s="75"/>
    </row>
    <row r="103" spans="1:10" s="4" customFormat="1" ht="31.5" x14ac:dyDescent="0.2">
      <c r="A103" s="28" t="s">
        <v>72</v>
      </c>
      <c r="B103" s="28"/>
      <c r="C103" s="28"/>
      <c r="D103" s="37" t="s">
        <v>12</v>
      </c>
      <c r="E103" s="36"/>
      <c r="F103" s="36"/>
      <c r="G103" s="64">
        <f t="shared" si="0"/>
        <v>49447853</v>
      </c>
      <c r="H103" s="76">
        <f>H104</f>
        <v>49240853</v>
      </c>
      <c r="I103" s="76">
        <f>I104</f>
        <v>207000</v>
      </c>
      <c r="J103" s="76">
        <f>J104</f>
        <v>207000</v>
      </c>
    </row>
    <row r="104" spans="1:10" s="4" customFormat="1" ht="31.5" x14ac:dyDescent="0.2">
      <c r="A104" s="28" t="s">
        <v>73</v>
      </c>
      <c r="B104" s="28"/>
      <c r="C104" s="28"/>
      <c r="D104" s="37" t="s">
        <v>12</v>
      </c>
      <c r="E104" s="36"/>
      <c r="F104" s="36"/>
      <c r="G104" s="64">
        <f>H104+I104</f>
        <v>49447853</v>
      </c>
      <c r="H104" s="76">
        <f>H105+H106+H107+H108+H109+H110+H111+H112</f>
        <v>49240853</v>
      </c>
      <c r="I104" s="76">
        <f>I105+I106+I107+I108+I109+I110+I111+I112</f>
        <v>207000</v>
      </c>
      <c r="J104" s="76">
        <f>J105+J106+J107+J108+J109+J110+J111+J112</f>
        <v>207000</v>
      </c>
    </row>
    <row r="105" spans="1:10" s="4" customFormat="1" ht="31.5" x14ac:dyDescent="0.2">
      <c r="A105" s="26" t="s">
        <v>83</v>
      </c>
      <c r="B105" s="26" t="s">
        <v>55</v>
      </c>
      <c r="C105" s="26" t="s">
        <v>13</v>
      </c>
      <c r="D105" s="33" t="s">
        <v>56</v>
      </c>
      <c r="E105" s="36"/>
      <c r="F105" s="36"/>
      <c r="G105" s="64">
        <f t="shared" ref="G105:G174" si="6">H105+I105</f>
        <v>563475</v>
      </c>
      <c r="H105" s="68">
        <v>563475</v>
      </c>
      <c r="I105" s="68"/>
      <c r="J105" s="68"/>
    </row>
    <row r="106" spans="1:10" s="4" customFormat="1" ht="31.5" x14ac:dyDescent="0.2">
      <c r="A106" s="26" t="s">
        <v>84</v>
      </c>
      <c r="B106" s="26">
        <v>3090</v>
      </c>
      <c r="C106" s="26" t="s">
        <v>15</v>
      </c>
      <c r="D106" s="33" t="s">
        <v>49</v>
      </c>
      <c r="E106" s="36"/>
      <c r="F106" s="36"/>
      <c r="G106" s="64">
        <f t="shared" si="6"/>
        <v>861000</v>
      </c>
      <c r="H106" s="68">
        <v>861000</v>
      </c>
      <c r="I106" s="68"/>
      <c r="J106" s="68"/>
    </row>
    <row r="107" spans="1:10" s="4" customFormat="1" ht="31.5" x14ac:dyDescent="0.2">
      <c r="A107" s="26" t="s">
        <v>85</v>
      </c>
      <c r="B107" s="26" t="s">
        <v>206</v>
      </c>
      <c r="C107" s="26" t="s">
        <v>16</v>
      </c>
      <c r="D107" s="33" t="s">
        <v>225</v>
      </c>
      <c r="E107" s="36"/>
      <c r="F107" s="36"/>
      <c r="G107" s="64">
        <f t="shared" si="6"/>
        <v>3863933</v>
      </c>
      <c r="H107" s="68">
        <v>3656933</v>
      </c>
      <c r="I107" s="68">
        <v>207000</v>
      </c>
      <c r="J107" s="68">
        <v>207000</v>
      </c>
    </row>
    <row r="108" spans="1:10" s="5" customFormat="1" ht="47.25" x14ac:dyDescent="0.2">
      <c r="A108" s="26" t="s">
        <v>172</v>
      </c>
      <c r="B108" s="26" t="s">
        <v>171</v>
      </c>
      <c r="C108" s="26" t="s">
        <v>16</v>
      </c>
      <c r="D108" s="33" t="s">
        <v>173</v>
      </c>
      <c r="E108" s="40"/>
      <c r="F108" s="40"/>
      <c r="G108" s="64">
        <f t="shared" si="6"/>
        <v>929300</v>
      </c>
      <c r="H108" s="68">
        <v>929300</v>
      </c>
      <c r="I108" s="68"/>
      <c r="J108" s="68"/>
    </row>
    <row r="109" spans="1:10" s="5" customFormat="1" ht="31.5" x14ac:dyDescent="0.2">
      <c r="A109" s="26" t="s">
        <v>174</v>
      </c>
      <c r="B109" s="26" t="s">
        <v>175</v>
      </c>
      <c r="C109" s="26" t="s">
        <v>16</v>
      </c>
      <c r="D109" s="33" t="s">
        <v>431</v>
      </c>
      <c r="E109" s="40"/>
      <c r="F109" s="40"/>
      <c r="G109" s="64">
        <f t="shared" si="6"/>
        <v>200</v>
      </c>
      <c r="H109" s="68">
        <v>200</v>
      </c>
      <c r="I109" s="68"/>
      <c r="J109" s="68"/>
    </row>
    <row r="110" spans="1:10" s="5" customFormat="1" ht="47.25" x14ac:dyDescent="0.2">
      <c r="A110" s="26" t="s">
        <v>176</v>
      </c>
      <c r="B110" s="26" t="s">
        <v>177</v>
      </c>
      <c r="C110" s="26" t="s">
        <v>15</v>
      </c>
      <c r="D110" s="33" t="s">
        <v>178</v>
      </c>
      <c r="E110" s="40"/>
      <c r="F110" s="40"/>
      <c r="G110" s="64">
        <f t="shared" si="6"/>
        <v>3676700</v>
      </c>
      <c r="H110" s="68">
        <v>3676700</v>
      </c>
      <c r="I110" s="68"/>
      <c r="J110" s="68"/>
    </row>
    <row r="111" spans="1:10" s="5" customFormat="1" ht="31.5" x14ac:dyDescent="0.2">
      <c r="A111" s="26" t="s">
        <v>166</v>
      </c>
      <c r="B111" s="26" t="s">
        <v>167</v>
      </c>
      <c r="C111" s="26" t="s">
        <v>14</v>
      </c>
      <c r="D111" s="33" t="s">
        <v>156</v>
      </c>
      <c r="E111" s="40"/>
      <c r="F111" s="40"/>
      <c r="G111" s="64">
        <f t="shared" si="6"/>
        <v>37862800</v>
      </c>
      <c r="H111" s="68">
        <v>37862800</v>
      </c>
      <c r="I111" s="68"/>
      <c r="J111" s="68"/>
    </row>
    <row r="112" spans="1:10" s="5" customFormat="1" ht="20.25" x14ac:dyDescent="0.2">
      <c r="A112" s="26" t="s">
        <v>318</v>
      </c>
      <c r="B112" s="26" t="s">
        <v>69</v>
      </c>
      <c r="C112" s="26" t="s">
        <v>9</v>
      </c>
      <c r="D112" s="33" t="s">
        <v>272</v>
      </c>
      <c r="E112" s="40"/>
      <c r="F112" s="40"/>
      <c r="G112" s="64">
        <f>H112+I112</f>
        <v>1690445</v>
      </c>
      <c r="H112" s="68">
        <f>H114</f>
        <v>1690445</v>
      </c>
      <c r="I112" s="68">
        <f>I114</f>
        <v>0</v>
      </c>
      <c r="J112" s="68">
        <f>J114</f>
        <v>0</v>
      </c>
    </row>
    <row r="113" spans="1:10" s="5" customFormat="1" ht="20.25" x14ac:dyDescent="0.2">
      <c r="A113" s="26"/>
      <c r="B113" s="26"/>
      <c r="C113" s="26"/>
      <c r="D113" s="33" t="s">
        <v>2</v>
      </c>
      <c r="E113" s="40"/>
      <c r="F113" s="40"/>
      <c r="G113" s="64"/>
      <c r="H113" s="68"/>
      <c r="I113" s="68"/>
      <c r="J113" s="68"/>
    </row>
    <row r="114" spans="1:10" s="5" customFormat="1" ht="47.25" x14ac:dyDescent="0.2">
      <c r="A114" s="26"/>
      <c r="B114" s="26"/>
      <c r="C114" s="26"/>
      <c r="D114" s="39" t="s">
        <v>319</v>
      </c>
      <c r="E114" s="40"/>
      <c r="F114" s="40"/>
      <c r="G114" s="64">
        <f>H114+I114</f>
        <v>1690445</v>
      </c>
      <c r="H114" s="68">
        <v>1690445</v>
      </c>
      <c r="I114" s="68"/>
      <c r="J114" s="68"/>
    </row>
    <row r="115" spans="1:10" s="6" customFormat="1" ht="78.75" x14ac:dyDescent="0.2">
      <c r="A115" s="28"/>
      <c r="B115" s="28"/>
      <c r="C115" s="28"/>
      <c r="D115" s="49"/>
      <c r="E115" s="34" t="s">
        <v>448</v>
      </c>
      <c r="F115" s="34" t="s">
        <v>407</v>
      </c>
      <c r="G115" s="64">
        <f t="shared" si="6"/>
        <v>4800000</v>
      </c>
      <c r="H115" s="65">
        <f>H117+H120</f>
        <v>4800000</v>
      </c>
      <c r="I115" s="65">
        <f>I117+I120</f>
        <v>0</v>
      </c>
      <c r="J115" s="65">
        <f>J117+J120</f>
        <v>0</v>
      </c>
    </row>
    <row r="116" spans="1:10" s="4" customFormat="1" ht="20.25" x14ac:dyDescent="0.2">
      <c r="A116" s="30"/>
      <c r="B116" s="30"/>
      <c r="C116" s="30"/>
      <c r="D116" s="44"/>
      <c r="E116" s="36" t="s">
        <v>2</v>
      </c>
      <c r="F116" s="36"/>
      <c r="G116" s="64">
        <f t="shared" si="6"/>
        <v>0</v>
      </c>
      <c r="H116" s="75"/>
      <c r="I116" s="75"/>
      <c r="J116" s="75"/>
    </row>
    <row r="117" spans="1:10" s="4" customFormat="1" ht="31.5" x14ac:dyDescent="0.2">
      <c r="A117" s="28" t="s">
        <v>86</v>
      </c>
      <c r="B117" s="28"/>
      <c r="C117" s="28"/>
      <c r="D117" s="37" t="s">
        <v>17</v>
      </c>
      <c r="E117" s="36"/>
      <c r="F117" s="36"/>
      <c r="G117" s="64">
        <f t="shared" si="6"/>
        <v>3600000</v>
      </c>
      <c r="H117" s="65">
        <f t="shared" ref="H117:J118" si="7">H118</f>
        <v>3600000</v>
      </c>
      <c r="I117" s="65">
        <f t="shared" si="7"/>
        <v>0</v>
      </c>
      <c r="J117" s="65">
        <f t="shared" si="7"/>
        <v>0</v>
      </c>
    </row>
    <row r="118" spans="1:10" s="4" customFormat="1" ht="31.5" x14ac:dyDescent="0.2">
      <c r="A118" s="28" t="s">
        <v>87</v>
      </c>
      <c r="B118" s="28"/>
      <c r="C118" s="28"/>
      <c r="D118" s="37" t="s">
        <v>17</v>
      </c>
      <c r="E118" s="36"/>
      <c r="F118" s="36"/>
      <c r="G118" s="64">
        <f t="shared" si="6"/>
        <v>3600000</v>
      </c>
      <c r="H118" s="65">
        <f t="shared" si="7"/>
        <v>3600000</v>
      </c>
      <c r="I118" s="65">
        <f t="shared" si="7"/>
        <v>0</v>
      </c>
      <c r="J118" s="65">
        <f t="shared" si="7"/>
        <v>0</v>
      </c>
    </row>
    <row r="119" spans="1:10" s="4" customFormat="1" ht="31.5" x14ac:dyDescent="0.2">
      <c r="A119" s="26" t="s">
        <v>185</v>
      </c>
      <c r="B119" s="26" t="s">
        <v>186</v>
      </c>
      <c r="C119" s="26" t="s">
        <v>39</v>
      </c>
      <c r="D119" s="33" t="s">
        <v>187</v>
      </c>
      <c r="E119" s="36"/>
      <c r="F119" s="36"/>
      <c r="G119" s="64">
        <f t="shared" si="6"/>
        <v>3600000</v>
      </c>
      <c r="H119" s="68">
        <v>3600000</v>
      </c>
      <c r="I119" s="68"/>
      <c r="J119" s="68"/>
    </row>
    <row r="120" spans="1:10" s="4" customFormat="1" ht="31.5" x14ac:dyDescent="0.2">
      <c r="A120" s="28" t="s">
        <v>122</v>
      </c>
      <c r="B120" s="28"/>
      <c r="C120" s="28"/>
      <c r="D120" s="37" t="s">
        <v>57</v>
      </c>
      <c r="E120" s="36"/>
      <c r="F120" s="36"/>
      <c r="G120" s="64">
        <f t="shared" si="6"/>
        <v>1200000</v>
      </c>
      <c r="H120" s="65">
        <f t="shared" ref="H120:J121" si="8">H121</f>
        <v>1200000</v>
      </c>
      <c r="I120" s="65">
        <f t="shared" si="8"/>
        <v>0</v>
      </c>
      <c r="J120" s="65">
        <f t="shared" si="8"/>
        <v>0</v>
      </c>
    </row>
    <row r="121" spans="1:10" s="4" customFormat="1" ht="31.5" x14ac:dyDescent="0.2">
      <c r="A121" s="28" t="s">
        <v>123</v>
      </c>
      <c r="B121" s="28"/>
      <c r="C121" s="28"/>
      <c r="D121" s="37" t="s">
        <v>57</v>
      </c>
      <c r="E121" s="36"/>
      <c r="F121" s="36"/>
      <c r="G121" s="64">
        <f t="shared" si="6"/>
        <v>1200000</v>
      </c>
      <c r="H121" s="65">
        <f t="shared" si="8"/>
        <v>1200000</v>
      </c>
      <c r="I121" s="65">
        <f t="shared" si="8"/>
        <v>0</v>
      </c>
      <c r="J121" s="65">
        <f t="shared" si="8"/>
        <v>0</v>
      </c>
    </row>
    <row r="122" spans="1:10" s="4" customFormat="1" ht="20.25" x14ac:dyDescent="0.2">
      <c r="A122" s="26" t="s">
        <v>169</v>
      </c>
      <c r="B122" s="26" t="s">
        <v>170</v>
      </c>
      <c r="C122" s="26" t="s">
        <v>20</v>
      </c>
      <c r="D122" s="50" t="s">
        <v>168</v>
      </c>
      <c r="E122" s="36"/>
      <c r="F122" s="36"/>
      <c r="G122" s="64">
        <f t="shared" si="6"/>
        <v>1200000</v>
      </c>
      <c r="H122" s="68">
        <v>1200000</v>
      </c>
      <c r="I122" s="68"/>
      <c r="J122" s="68"/>
    </row>
    <row r="123" spans="1:10" s="6" customFormat="1" ht="47.25" x14ac:dyDescent="0.2">
      <c r="A123" s="28"/>
      <c r="B123" s="28"/>
      <c r="C123" s="28"/>
      <c r="D123" s="49"/>
      <c r="E123" s="34" t="s">
        <v>182</v>
      </c>
      <c r="F123" s="34" t="s">
        <v>408</v>
      </c>
      <c r="G123" s="64">
        <f>H123+I123</f>
        <v>51101998</v>
      </c>
      <c r="H123" s="65">
        <f>H130+H125+H141</f>
        <v>41801998</v>
      </c>
      <c r="I123" s="65">
        <f>I130+I125+I141</f>
        <v>9300000</v>
      </c>
      <c r="J123" s="65">
        <f>J130+J125+J141</f>
        <v>9300000</v>
      </c>
    </row>
    <row r="124" spans="1:10" s="4" customFormat="1" ht="20.25" x14ac:dyDescent="0.2">
      <c r="A124" s="31"/>
      <c r="B124" s="31"/>
      <c r="C124" s="31"/>
      <c r="D124" s="51"/>
      <c r="E124" s="52" t="s">
        <v>2</v>
      </c>
      <c r="F124" s="52"/>
      <c r="G124" s="64">
        <f t="shared" si="6"/>
        <v>0</v>
      </c>
      <c r="H124" s="77"/>
      <c r="I124" s="77"/>
      <c r="J124" s="77"/>
    </row>
    <row r="125" spans="1:10" s="4" customFormat="1" ht="31.5" x14ac:dyDescent="0.2">
      <c r="A125" s="28" t="s">
        <v>207</v>
      </c>
      <c r="B125" s="28"/>
      <c r="C125" s="28"/>
      <c r="D125" s="37" t="s">
        <v>208</v>
      </c>
      <c r="E125" s="36"/>
      <c r="F125" s="36"/>
      <c r="G125" s="64">
        <f t="shared" si="6"/>
        <v>4940600</v>
      </c>
      <c r="H125" s="65">
        <f>H126</f>
        <v>3640600</v>
      </c>
      <c r="I125" s="65">
        <f>I126</f>
        <v>1300000</v>
      </c>
      <c r="J125" s="65">
        <f>J126</f>
        <v>1300000</v>
      </c>
    </row>
    <row r="126" spans="1:10" s="4" customFormat="1" ht="31.5" x14ac:dyDescent="0.2">
      <c r="A126" s="28" t="s">
        <v>209</v>
      </c>
      <c r="B126" s="28"/>
      <c r="C126" s="28"/>
      <c r="D126" s="37" t="s">
        <v>208</v>
      </c>
      <c r="E126" s="36"/>
      <c r="F126" s="36"/>
      <c r="G126" s="64">
        <f t="shared" si="6"/>
        <v>4940600</v>
      </c>
      <c r="H126" s="65">
        <f>H127+H128+H129</f>
        <v>3640600</v>
      </c>
      <c r="I126" s="65">
        <f>I127+I128+I129</f>
        <v>1300000</v>
      </c>
      <c r="J126" s="65">
        <f>J127+J128+J129</f>
        <v>1300000</v>
      </c>
    </row>
    <row r="127" spans="1:10" s="5" customFormat="1" ht="31.5" x14ac:dyDescent="0.2">
      <c r="A127" s="26" t="s">
        <v>216</v>
      </c>
      <c r="B127" s="26" t="s">
        <v>215</v>
      </c>
      <c r="C127" s="26" t="s">
        <v>21</v>
      </c>
      <c r="D127" s="33" t="s">
        <v>50</v>
      </c>
      <c r="E127" s="40"/>
      <c r="F127" s="40"/>
      <c r="G127" s="64">
        <f t="shared" si="6"/>
        <v>126400</v>
      </c>
      <c r="H127" s="68">
        <v>126400</v>
      </c>
      <c r="I127" s="68"/>
      <c r="J127" s="68"/>
    </row>
    <row r="128" spans="1:10" s="5" customFormat="1" ht="31.5" x14ac:dyDescent="0.2">
      <c r="A128" s="26" t="s">
        <v>218</v>
      </c>
      <c r="B128" s="26" t="s">
        <v>217</v>
      </c>
      <c r="C128" s="26" t="s">
        <v>21</v>
      </c>
      <c r="D128" s="33" t="s">
        <v>22</v>
      </c>
      <c r="E128" s="40"/>
      <c r="F128" s="40"/>
      <c r="G128" s="64">
        <f t="shared" si="6"/>
        <v>21200</v>
      </c>
      <c r="H128" s="68">
        <v>21200</v>
      </c>
      <c r="I128" s="68"/>
      <c r="J128" s="68"/>
    </row>
    <row r="129" spans="1:10" s="5" customFormat="1" ht="31.5" x14ac:dyDescent="0.2">
      <c r="A129" s="26" t="s">
        <v>219</v>
      </c>
      <c r="B129" s="26" t="s">
        <v>60</v>
      </c>
      <c r="C129" s="26" t="s">
        <v>21</v>
      </c>
      <c r="D129" s="33" t="s">
        <v>51</v>
      </c>
      <c r="E129" s="40"/>
      <c r="F129" s="40"/>
      <c r="G129" s="64">
        <f t="shared" si="6"/>
        <v>4793000</v>
      </c>
      <c r="H129" s="68">
        <v>3493000</v>
      </c>
      <c r="I129" s="68">
        <v>1300000</v>
      </c>
      <c r="J129" s="68">
        <v>1300000</v>
      </c>
    </row>
    <row r="130" spans="1:10" s="6" customFormat="1" ht="31.5" x14ac:dyDescent="0.2">
      <c r="A130" s="28" t="s">
        <v>74</v>
      </c>
      <c r="B130" s="28"/>
      <c r="C130" s="28"/>
      <c r="D130" s="37" t="s">
        <v>36</v>
      </c>
      <c r="E130" s="34"/>
      <c r="F130" s="34"/>
      <c r="G130" s="64">
        <f t="shared" si="6"/>
        <v>45961398</v>
      </c>
      <c r="H130" s="65">
        <f>H131</f>
        <v>37961398</v>
      </c>
      <c r="I130" s="65">
        <f>I131</f>
        <v>8000000</v>
      </c>
      <c r="J130" s="65">
        <f>J131</f>
        <v>8000000</v>
      </c>
    </row>
    <row r="131" spans="1:10" s="6" customFormat="1" ht="31.5" x14ac:dyDescent="0.2">
      <c r="A131" s="28" t="s">
        <v>75</v>
      </c>
      <c r="B131" s="28"/>
      <c r="C131" s="28"/>
      <c r="D131" s="37" t="s">
        <v>36</v>
      </c>
      <c r="E131" s="34"/>
      <c r="F131" s="34"/>
      <c r="G131" s="64">
        <f>H131+I131</f>
        <v>45961398</v>
      </c>
      <c r="H131" s="65">
        <f>H134+H135+H136+H137+H138+H139+H132+H133+H140</f>
        <v>37961398</v>
      </c>
      <c r="I131" s="65">
        <f>I134+I135+I136+I137+I138+I139+I132+I133+I140</f>
        <v>8000000</v>
      </c>
      <c r="J131" s="65">
        <f>J134+J135+J136+J137+J138+J139+J132+J133+J140</f>
        <v>8000000</v>
      </c>
    </row>
    <row r="132" spans="1:10" s="5" customFormat="1" ht="31.5" x14ac:dyDescent="0.2">
      <c r="A132" s="26" t="s">
        <v>90</v>
      </c>
      <c r="B132" s="26">
        <v>5011</v>
      </c>
      <c r="C132" s="26" t="s">
        <v>21</v>
      </c>
      <c r="D132" s="33" t="s">
        <v>50</v>
      </c>
      <c r="E132" s="53"/>
      <c r="F132" s="53"/>
      <c r="G132" s="64">
        <f>H132+I132</f>
        <v>15431800</v>
      </c>
      <c r="H132" s="68">
        <v>15431800</v>
      </c>
      <c r="I132" s="68"/>
      <c r="J132" s="68"/>
    </row>
    <row r="133" spans="1:10" s="5" customFormat="1" ht="31.5" x14ac:dyDescent="0.2">
      <c r="A133" s="26" t="s">
        <v>91</v>
      </c>
      <c r="B133" s="26">
        <v>5012</v>
      </c>
      <c r="C133" s="26" t="s">
        <v>21</v>
      </c>
      <c r="D133" s="33" t="s">
        <v>22</v>
      </c>
      <c r="E133" s="53"/>
      <c r="F133" s="53"/>
      <c r="G133" s="64">
        <f>H133+I133</f>
        <v>3539022</v>
      </c>
      <c r="H133" s="68">
        <v>3539022</v>
      </c>
      <c r="I133" s="68"/>
      <c r="J133" s="68"/>
    </row>
    <row r="134" spans="1:10" s="5" customFormat="1" ht="31.5" x14ac:dyDescent="0.2">
      <c r="A134" s="26" t="s">
        <v>92</v>
      </c>
      <c r="B134" s="26" t="s">
        <v>64</v>
      </c>
      <c r="C134" s="26" t="s">
        <v>21</v>
      </c>
      <c r="D134" s="33" t="s">
        <v>157</v>
      </c>
      <c r="E134" s="53"/>
      <c r="F134" s="53"/>
      <c r="G134" s="64">
        <f t="shared" si="6"/>
        <v>1864500</v>
      </c>
      <c r="H134" s="68">
        <v>1864500</v>
      </c>
      <c r="I134" s="68"/>
      <c r="J134" s="68"/>
    </row>
    <row r="135" spans="1:10" s="5" customFormat="1" ht="31.5" x14ac:dyDescent="0.2">
      <c r="A135" s="26" t="s">
        <v>121</v>
      </c>
      <c r="B135" s="26" t="s">
        <v>60</v>
      </c>
      <c r="C135" s="26" t="s">
        <v>21</v>
      </c>
      <c r="D135" s="33" t="s">
        <v>51</v>
      </c>
      <c r="E135" s="53"/>
      <c r="F135" s="53"/>
      <c r="G135" s="64">
        <f t="shared" si="6"/>
        <v>1620300</v>
      </c>
      <c r="H135" s="68">
        <v>1595300</v>
      </c>
      <c r="I135" s="68">
        <v>25000</v>
      </c>
      <c r="J135" s="68">
        <v>25000</v>
      </c>
    </row>
    <row r="136" spans="1:10" s="5" customFormat="1" ht="31.5" x14ac:dyDescent="0.2">
      <c r="A136" s="26" t="s">
        <v>93</v>
      </c>
      <c r="B136" s="26" t="s">
        <v>61</v>
      </c>
      <c r="C136" s="26" t="s">
        <v>21</v>
      </c>
      <c r="D136" s="33" t="s">
        <v>37</v>
      </c>
      <c r="E136" s="53"/>
      <c r="F136" s="53"/>
      <c r="G136" s="64">
        <f t="shared" si="6"/>
        <v>15490600</v>
      </c>
      <c r="H136" s="68">
        <v>8050600</v>
      </c>
      <c r="I136" s="68">
        <v>7440000</v>
      </c>
      <c r="J136" s="68">
        <v>7440000</v>
      </c>
    </row>
    <row r="137" spans="1:10" s="5" customFormat="1" ht="63" x14ac:dyDescent="0.2">
      <c r="A137" s="26" t="s">
        <v>94</v>
      </c>
      <c r="B137" s="26" t="s">
        <v>62</v>
      </c>
      <c r="C137" s="26" t="s">
        <v>21</v>
      </c>
      <c r="D137" s="33" t="s">
        <v>63</v>
      </c>
      <c r="E137" s="53"/>
      <c r="F137" s="53"/>
      <c r="G137" s="64">
        <f t="shared" si="6"/>
        <v>314400</v>
      </c>
      <c r="H137" s="68">
        <v>314400</v>
      </c>
      <c r="I137" s="68"/>
      <c r="J137" s="68"/>
    </row>
    <row r="138" spans="1:10" s="5" customFormat="1" ht="47.25" x14ac:dyDescent="0.2">
      <c r="A138" s="26" t="s">
        <v>95</v>
      </c>
      <c r="B138" s="26" t="s">
        <v>65</v>
      </c>
      <c r="C138" s="26" t="s">
        <v>21</v>
      </c>
      <c r="D138" s="33" t="s">
        <v>147</v>
      </c>
      <c r="E138" s="53"/>
      <c r="F138" s="53"/>
      <c r="G138" s="64">
        <f t="shared" si="6"/>
        <v>1445010</v>
      </c>
      <c r="H138" s="68">
        <v>1445010</v>
      </c>
      <c r="I138" s="68"/>
      <c r="J138" s="68"/>
    </row>
    <row r="139" spans="1:10" s="5" customFormat="1" ht="38.25" customHeight="1" x14ac:dyDescent="0.2">
      <c r="A139" s="26" t="s">
        <v>96</v>
      </c>
      <c r="B139" s="26" t="s">
        <v>66</v>
      </c>
      <c r="C139" s="26" t="s">
        <v>21</v>
      </c>
      <c r="D139" s="33" t="s">
        <v>67</v>
      </c>
      <c r="E139" s="53"/>
      <c r="F139" s="53"/>
      <c r="G139" s="64">
        <f t="shared" si="6"/>
        <v>5755766</v>
      </c>
      <c r="H139" s="68">
        <v>5720766</v>
      </c>
      <c r="I139" s="68">
        <v>35000</v>
      </c>
      <c r="J139" s="68">
        <v>35000</v>
      </c>
    </row>
    <row r="140" spans="1:10" s="5" customFormat="1" ht="31.5" x14ac:dyDescent="0.2">
      <c r="A140" s="26" t="s">
        <v>324</v>
      </c>
      <c r="B140" s="26" t="s">
        <v>245</v>
      </c>
      <c r="C140" s="26" t="s">
        <v>26</v>
      </c>
      <c r="D140" s="33" t="s">
        <v>246</v>
      </c>
      <c r="E140" s="53"/>
      <c r="F140" s="53"/>
      <c r="G140" s="64">
        <f>H140+I140</f>
        <v>500000</v>
      </c>
      <c r="H140" s="68">
        <v>0</v>
      </c>
      <c r="I140" s="68">
        <v>500000</v>
      </c>
      <c r="J140" s="68">
        <v>500000</v>
      </c>
    </row>
    <row r="141" spans="1:10" s="6" customFormat="1" ht="42.75" customHeight="1" x14ac:dyDescent="0.2">
      <c r="A141" s="28" t="s">
        <v>382</v>
      </c>
      <c r="B141" s="28"/>
      <c r="C141" s="28"/>
      <c r="D141" s="37" t="s">
        <v>383</v>
      </c>
      <c r="E141" s="34"/>
      <c r="F141" s="34"/>
      <c r="G141" s="64">
        <f>H141+I141</f>
        <v>200000</v>
      </c>
      <c r="H141" s="65">
        <f>H142</f>
        <v>200000</v>
      </c>
      <c r="I141" s="65">
        <f>I148</f>
        <v>0</v>
      </c>
      <c r="J141" s="65">
        <f>J148</f>
        <v>0</v>
      </c>
    </row>
    <row r="142" spans="1:10" s="6" customFormat="1" ht="49.5" customHeight="1" x14ac:dyDescent="0.2">
      <c r="A142" s="28" t="s">
        <v>384</v>
      </c>
      <c r="B142" s="28"/>
      <c r="C142" s="28"/>
      <c r="D142" s="37" t="s">
        <v>383</v>
      </c>
      <c r="E142" s="34"/>
      <c r="F142" s="34"/>
      <c r="G142" s="64">
        <f>H142+I142</f>
        <v>200000</v>
      </c>
      <c r="H142" s="65">
        <f>H143</f>
        <v>200000</v>
      </c>
      <c r="I142" s="65">
        <f>I143</f>
        <v>0</v>
      </c>
      <c r="J142" s="65">
        <f>J143</f>
        <v>0</v>
      </c>
    </row>
    <row r="143" spans="1:10" s="5" customFormat="1" ht="47.25" x14ac:dyDescent="0.2">
      <c r="A143" s="26" t="s">
        <v>385</v>
      </c>
      <c r="B143" s="26" t="s">
        <v>65</v>
      </c>
      <c r="C143" s="26" t="s">
        <v>21</v>
      </c>
      <c r="D143" s="33" t="s">
        <v>432</v>
      </c>
      <c r="E143" s="53"/>
      <c r="F143" s="53"/>
      <c r="G143" s="64">
        <f>H143+I143</f>
        <v>200000</v>
      </c>
      <c r="H143" s="68">
        <v>200000</v>
      </c>
      <c r="I143" s="68">
        <v>0</v>
      </c>
      <c r="J143" s="68">
        <v>0</v>
      </c>
    </row>
    <row r="144" spans="1:10" s="5" customFormat="1" ht="51" customHeight="1" x14ac:dyDescent="0.2">
      <c r="A144" s="26"/>
      <c r="B144" s="26"/>
      <c r="C144" s="26"/>
      <c r="D144" s="33"/>
      <c r="E144" s="34" t="s">
        <v>183</v>
      </c>
      <c r="F144" s="34" t="s">
        <v>409</v>
      </c>
      <c r="G144" s="64">
        <f t="shared" si="6"/>
        <v>4856700</v>
      </c>
      <c r="H144" s="65">
        <f>H146+H154</f>
        <v>4856700</v>
      </c>
      <c r="I144" s="65">
        <f>SUM(I146,I154)</f>
        <v>0</v>
      </c>
      <c r="J144" s="65">
        <f>SUM(J146,J154)</f>
        <v>0</v>
      </c>
    </row>
    <row r="145" spans="1:10" s="4" customFormat="1" ht="20.25" x14ac:dyDescent="0.2">
      <c r="A145" s="26"/>
      <c r="B145" s="26"/>
      <c r="C145" s="26"/>
      <c r="D145" s="33"/>
      <c r="E145" s="36" t="s">
        <v>2</v>
      </c>
      <c r="F145" s="36"/>
      <c r="G145" s="64">
        <f t="shared" si="6"/>
        <v>0</v>
      </c>
      <c r="H145" s="68"/>
      <c r="I145" s="68"/>
      <c r="J145" s="68"/>
    </row>
    <row r="146" spans="1:10" s="6" customFormat="1" ht="41.25" customHeight="1" x14ac:dyDescent="0.2">
      <c r="A146" s="28" t="s">
        <v>44</v>
      </c>
      <c r="B146" s="28"/>
      <c r="C146" s="28"/>
      <c r="D146" s="37" t="s">
        <v>34</v>
      </c>
      <c r="E146" s="42"/>
      <c r="F146" s="42"/>
      <c r="G146" s="64">
        <f t="shared" si="6"/>
        <v>4456700</v>
      </c>
      <c r="H146" s="65">
        <f>H147</f>
        <v>4456700</v>
      </c>
      <c r="I146" s="65">
        <f>I147</f>
        <v>0</v>
      </c>
      <c r="J146" s="65">
        <f>J147</f>
        <v>0</v>
      </c>
    </row>
    <row r="147" spans="1:10" s="6" customFormat="1" ht="42.75" customHeight="1" x14ac:dyDescent="0.2">
      <c r="A147" s="28" t="s">
        <v>45</v>
      </c>
      <c r="B147" s="28"/>
      <c r="C147" s="28"/>
      <c r="D147" s="37" t="s">
        <v>34</v>
      </c>
      <c r="E147" s="42"/>
      <c r="F147" s="42"/>
      <c r="G147" s="64">
        <f>H147+I147</f>
        <v>4456700</v>
      </c>
      <c r="H147" s="65">
        <f>+H149+H150+H152+H153+H151+H148</f>
        <v>4456700</v>
      </c>
      <c r="I147" s="65">
        <f>+I149+I150+I152+I153+I151+I148</f>
        <v>0</v>
      </c>
      <c r="J147" s="65">
        <f>+J149+J150+J152+J153+J151+J148</f>
        <v>0</v>
      </c>
    </row>
    <row r="148" spans="1:10" s="6" customFormat="1" ht="20.25" x14ac:dyDescent="0.2">
      <c r="A148" s="26" t="s">
        <v>97</v>
      </c>
      <c r="B148" s="26" t="s">
        <v>305</v>
      </c>
      <c r="C148" s="26" t="s">
        <v>33</v>
      </c>
      <c r="D148" s="50" t="s">
        <v>377</v>
      </c>
      <c r="E148" s="42"/>
      <c r="F148" s="42"/>
      <c r="G148" s="64">
        <f>H148+I148</f>
        <v>740000</v>
      </c>
      <c r="H148" s="68">
        <v>740000</v>
      </c>
      <c r="I148" s="65"/>
      <c r="J148" s="65"/>
    </row>
    <row r="149" spans="1:10" s="4" customFormat="1" ht="47.25" x14ac:dyDescent="0.2">
      <c r="A149" s="29" t="s">
        <v>98</v>
      </c>
      <c r="B149" s="29" t="s">
        <v>88</v>
      </c>
      <c r="C149" s="29" t="s">
        <v>23</v>
      </c>
      <c r="D149" s="41" t="s">
        <v>89</v>
      </c>
      <c r="E149" s="42"/>
      <c r="F149" s="42"/>
      <c r="G149" s="64">
        <f t="shared" si="6"/>
        <v>553100</v>
      </c>
      <c r="H149" s="68">
        <v>553100</v>
      </c>
      <c r="I149" s="68"/>
      <c r="J149" s="68"/>
    </row>
    <row r="150" spans="1:10" s="4" customFormat="1" ht="20.25" x14ac:dyDescent="0.2">
      <c r="A150" s="29" t="s">
        <v>99</v>
      </c>
      <c r="B150" s="29" t="s">
        <v>100</v>
      </c>
      <c r="C150" s="29" t="s">
        <v>24</v>
      </c>
      <c r="D150" s="41" t="s">
        <v>101</v>
      </c>
      <c r="E150" s="42"/>
      <c r="F150" s="42"/>
      <c r="G150" s="64">
        <f>H150+I150</f>
        <v>547500</v>
      </c>
      <c r="H150" s="68">
        <v>547500</v>
      </c>
      <c r="I150" s="68"/>
      <c r="J150" s="68"/>
    </row>
    <row r="151" spans="1:10" s="4" customFormat="1" ht="31.5" x14ac:dyDescent="0.2">
      <c r="A151" s="29" t="s">
        <v>279</v>
      </c>
      <c r="B151" s="29" t="s">
        <v>280</v>
      </c>
      <c r="C151" s="29" t="s">
        <v>282</v>
      </c>
      <c r="D151" s="41" t="s">
        <v>281</v>
      </c>
      <c r="E151" s="42"/>
      <c r="F151" s="42"/>
      <c r="G151" s="64">
        <f>H151+I151</f>
        <v>205200</v>
      </c>
      <c r="H151" s="68">
        <v>205200</v>
      </c>
      <c r="I151" s="68"/>
      <c r="J151" s="68"/>
    </row>
    <row r="152" spans="1:10" s="5" customFormat="1" ht="20.25" x14ac:dyDescent="0.2">
      <c r="A152" s="29" t="s">
        <v>179</v>
      </c>
      <c r="B152" s="29" t="s">
        <v>170</v>
      </c>
      <c r="C152" s="29" t="s">
        <v>20</v>
      </c>
      <c r="D152" s="41" t="s">
        <v>168</v>
      </c>
      <c r="E152" s="43"/>
      <c r="F152" s="43"/>
      <c r="G152" s="64">
        <f t="shared" si="6"/>
        <v>1698000</v>
      </c>
      <c r="H152" s="68">
        <v>1698000</v>
      </c>
      <c r="I152" s="68"/>
      <c r="J152" s="68"/>
    </row>
    <row r="153" spans="1:10" s="4" customFormat="1" ht="20.25" x14ac:dyDescent="0.2">
      <c r="A153" s="29" t="s">
        <v>274</v>
      </c>
      <c r="B153" s="29" t="s">
        <v>273</v>
      </c>
      <c r="C153" s="29" t="s">
        <v>58</v>
      </c>
      <c r="D153" s="41" t="s">
        <v>275</v>
      </c>
      <c r="E153" s="42"/>
      <c r="F153" s="42"/>
      <c r="G153" s="64">
        <f>H153+I153</f>
        <v>712900</v>
      </c>
      <c r="H153" s="68">
        <v>712900</v>
      </c>
      <c r="I153" s="68"/>
      <c r="J153" s="68"/>
    </row>
    <row r="154" spans="1:10" s="6" customFormat="1" ht="31.5" x14ac:dyDescent="0.2">
      <c r="A154" s="28" t="s">
        <v>122</v>
      </c>
      <c r="B154" s="28"/>
      <c r="C154" s="28"/>
      <c r="D154" s="37" t="s">
        <v>19</v>
      </c>
      <c r="E154" s="42"/>
      <c r="F154" s="42"/>
      <c r="G154" s="64">
        <f t="shared" si="6"/>
        <v>400000</v>
      </c>
      <c r="H154" s="65">
        <f t="shared" ref="H154:J155" si="9">H155</f>
        <v>400000</v>
      </c>
      <c r="I154" s="65">
        <f t="shared" si="9"/>
        <v>0</v>
      </c>
      <c r="J154" s="65">
        <f t="shared" si="9"/>
        <v>0</v>
      </c>
    </row>
    <row r="155" spans="1:10" s="6" customFormat="1" ht="31.5" x14ac:dyDescent="0.2">
      <c r="A155" s="28" t="s">
        <v>123</v>
      </c>
      <c r="B155" s="28"/>
      <c r="C155" s="28"/>
      <c r="D155" s="37" t="s">
        <v>19</v>
      </c>
      <c r="E155" s="42"/>
      <c r="F155" s="42"/>
      <c r="G155" s="64">
        <f t="shared" si="6"/>
        <v>400000</v>
      </c>
      <c r="H155" s="65">
        <f t="shared" si="9"/>
        <v>400000</v>
      </c>
      <c r="I155" s="65">
        <f t="shared" si="9"/>
        <v>0</v>
      </c>
      <c r="J155" s="65">
        <f t="shared" si="9"/>
        <v>0</v>
      </c>
    </row>
    <row r="156" spans="1:10" s="4" customFormat="1" ht="20.25" x14ac:dyDescent="0.2">
      <c r="A156" s="26" t="s">
        <v>169</v>
      </c>
      <c r="B156" s="29" t="s">
        <v>170</v>
      </c>
      <c r="C156" s="29" t="s">
        <v>20</v>
      </c>
      <c r="D156" s="41" t="s">
        <v>168</v>
      </c>
      <c r="E156" s="42"/>
      <c r="F156" s="42"/>
      <c r="G156" s="64">
        <f t="shared" si="6"/>
        <v>400000</v>
      </c>
      <c r="H156" s="68">
        <v>400000</v>
      </c>
      <c r="I156" s="68"/>
      <c r="J156" s="68"/>
    </row>
    <row r="157" spans="1:10" s="5" customFormat="1" ht="47.25" x14ac:dyDescent="0.2">
      <c r="A157" s="26"/>
      <c r="B157" s="26"/>
      <c r="C157" s="26"/>
      <c r="D157" s="33"/>
      <c r="E157" s="34" t="s">
        <v>288</v>
      </c>
      <c r="F157" s="34" t="s">
        <v>410</v>
      </c>
      <c r="G157" s="64">
        <f t="shared" si="6"/>
        <v>1960400</v>
      </c>
      <c r="H157" s="65">
        <f>H159</f>
        <v>1858700</v>
      </c>
      <c r="I157" s="65">
        <f>I159</f>
        <v>101700</v>
      </c>
      <c r="J157" s="65">
        <f>J159</f>
        <v>101700</v>
      </c>
    </row>
    <row r="158" spans="1:10" s="4" customFormat="1" ht="20.25" x14ac:dyDescent="0.2">
      <c r="A158" s="26"/>
      <c r="B158" s="26"/>
      <c r="C158" s="26"/>
      <c r="D158" s="33"/>
      <c r="E158" s="36" t="s">
        <v>2</v>
      </c>
      <c r="F158" s="36"/>
      <c r="G158" s="64">
        <f t="shared" si="6"/>
        <v>0</v>
      </c>
      <c r="H158" s="68"/>
      <c r="I158" s="68"/>
      <c r="J158" s="68"/>
    </row>
    <row r="159" spans="1:10" s="6" customFormat="1" ht="31.5" x14ac:dyDescent="0.2">
      <c r="A159" s="28" t="s">
        <v>104</v>
      </c>
      <c r="B159" s="28"/>
      <c r="C159" s="28"/>
      <c r="D159" s="37" t="s">
        <v>25</v>
      </c>
      <c r="E159" s="42"/>
      <c r="F159" s="42"/>
      <c r="G159" s="64">
        <f t="shared" si="6"/>
        <v>1960400</v>
      </c>
      <c r="H159" s="65">
        <f t="shared" ref="H159:J160" si="10">H160</f>
        <v>1858700</v>
      </c>
      <c r="I159" s="65">
        <f t="shared" si="10"/>
        <v>101700</v>
      </c>
      <c r="J159" s="65">
        <f t="shared" si="10"/>
        <v>101700</v>
      </c>
    </row>
    <row r="160" spans="1:10" s="6" customFormat="1" ht="31.5" x14ac:dyDescent="0.2">
      <c r="A160" s="28" t="s">
        <v>105</v>
      </c>
      <c r="B160" s="28"/>
      <c r="C160" s="28"/>
      <c r="D160" s="37" t="s">
        <v>25</v>
      </c>
      <c r="E160" s="42"/>
      <c r="F160" s="42"/>
      <c r="G160" s="64">
        <f t="shared" si="6"/>
        <v>1960400</v>
      </c>
      <c r="H160" s="65">
        <f t="shared" si="10"/>
        <v>1858700</v>
      </c>
      <c r="I160" s="65">
        <f t="shared" si="10"/>
        <v>101700</v>
      </c>
      <c r="J160" s="65">
        <f t="shared" si="10"/>
        <v>101700</v>
      </c>
    </row>
    <row r="161" spans="1:10" s="4" customFormat="1" ht="31.5" x14ac:dyDescent="0.2">
      <c r="A161" s="29" t="s">
        <v>106</v>
      </c>
      <c r="B161" s="29" t="s">
        <v>107</v>
      </c>
      <c r="C161" s="29" t="s">
        <v>26</v>
      </c>
      <c r="D161" s="41" t="s">
        <v>108</v>
      </c>
      <c r="E161" s="42"/>
      <c r="F161" s="42"/>
      <c r="G161" s="64">
        <f t="shared" si="6"/>
        <v>1960400</v>
      </c>
      <c r="H161" s="68">
        <v>1858700</v>
      </c>
      <c r="I161" s="68">
        <v>101700</v>
      </c>
      <c r="J161" s="68">
        <v>101700</v>
      </c>
    </row>
    <row r="162" spans="1:10" s="5" customFormat="1" ht="47.25" x14ac:dyDescent="0.2">
      <c r="A162" s="26"/>
      <c r="B162" s="26"/>
      <c r="C162" s="26"/>
      <c r="D162" s="33"/>
      <c r="E162" s="34" t="s">
        <v>307</v>
      </c>
      <c r="F162" s="34" t="s">
        <v>411</v>
      </c>
      <c r="G162" s="64">
        <f t="shared" si="6"/>
        <v>25152600</v>
      </c>
      <c r="H162" s="65">
        <f>H164</f>
        <v>24270205</v>
      </c>
      <c r="I162" s="65">
        <f>I164</f>
        <v>882395</v>
      </c>
      <c r="J162" s="65">
        <f>J164</f>
        <v>882395</v>
      </c>
    </row>
    <row r="163" spans="1:10" s="4" customFormat="1" ht="20.25" x14ac:dyDescent="0.2">
      <c r="A163" s="26"/>
      <c r="B163" s="26"/>
      <c r="C163" s="26"/>
      <c r="D163" s="33"/>
      <c r="E163" s="36" t="s">
        <v>2</v>
      </c>
      <c r="F163" s="36"/>
      <c r="G163" s="64">
        <f t="shared" si="6"/>
        <v>0</v>
      </c>
      <c r="H163" s="68"/>
      <c r="I163" s="68"/>
      <c r="J163" s="68"/>
    </row>
    <row r="164" spans="1:10" s="6" customFormat="1" ht="47.25" x14ac:dyDescent="0.2">
      <c r="A164" s="28" t="s">
        <v>142</v>
      </c>
      <c r="B164" s="28"/>
      <c r="C164" s="28"/>
      <c r="D164" s="54" t="s">
        <v>125</v>
      </c>
      <c r="E164" s="42"/>
      <c r="F164" s="42"/>
      <c r="G164" s="64">
        <f t="shared" si="6"/>
        <v>25152600</v>
      </c>
      <c r="H164" s="65">
        <f t="shared" ref="H164:J165" si="11">H165</f>
        <v>24270205</v>
      </c>
      <c r="I164" s="65">
        <f t="shared" si="11"/>
        <v>882395</v>
      </c>
      <c r="J164" s="65">
        <f t="shared" si="11"/>
        <v>882395</v>
      </c>
    </row>
    <row r="165" spans="1:10" s="6" customFormat="1" ht="47.25" x14ac:dyDescent="0.2">
      <c r="A165" s="28" t="s">
        <v>111</v>
      </c>
      <c r="B165" s="28"/>
      <c r="C165" s="28"/>
      <c r="D165" s="54" t="s">
        <v>125</v>
      </c>
      <c r="E165" s="42"/>
      <c r="F165" s="42"/>
      <c r="G165" s="64">
        <f t="shared" si="6"/>
        <v>25152600</v>
      </c>
      <c r="H165" s="65">
        <f t="shared" si="11"/>
        <v>24270205</v>
      </c>
      <c r="I165" s="65">
        <f t="shared" si="11"/>
        <v>882395</v>
      </c>
      <c r="J165" s="65">
        <f t="shared" si="11"/>
        <v>882395</v>
      </c>
    </row>
    <row r="166" spans="1:10" s="5" customFormat="1" ht="28.5" customHeight="1" x14ac:dyDescent="0.2">
      <c r="A166" s="26" t="s">
        <v>112</v>
      </c>
      <c r="B166" s="26" t="s">
        <v>113</v>
      </c>
      <c r="C166" s="26" t="s">
        <v>28</v>
      </c>
      <c r="D166" s="33" t="s">
        <v>114</v>
      </c>
      <c r="E166" s="43"/>
      <c r="F166" s="43"/>
      <c r="G166" s="64">
        <f t="shared" si="6"/>
        <v>25152600</v>
      </c>
      <c r="H166" s="68">
        <v>24270205</v>
      </c>
      <c r="I166" s="68">
        <v>882395</v>
      </c>
      <c r="J166" s="68">
        <v>882395</v>
      </c>
    </row>
    <row r="167" spans="1:10" s="5" customFormat="1" ht="78.75" x14ac:dyDescent="0.2">
      <c r="A167" s="26"/>
      <c r="B167" s="26"/>
      <c r="C167" s="26"/>
      <c r="D167" s="33"/>
      <c r="E167" s="34" t="s">
        <v>276</v>
      </c>
      <c r="F167" s="34" t="s">
        <v>412</v>
      </c>
      <c r="G167" s="64">
        <f>H167+I167</f>
        <v>3015770</v>
      </c>
      <c r="H167" s="65">
        <f>H169</f>
        <v>2414670</v>
      </c>
      <c r="I167" s="65">
        <f>I169</f>
        <v>601100</v>
      </c>
      <c r="J167" s="65">
        <f>J169</f>
        <v>601100</v>
      </c>
    </row>
    <row r="168" spans="1:10" s="4" customFormat="1" ht="20.25" x14ac:dyDescent="0.2">
      <c r="A168" s="26"/>
      <c r="B168" s="26"/>
      <c r="C168" s="26"/>
      <c r="D168" s="33"/>
      <c r="E168" s="36" t="s">
        <v>2</v>
      </c>
      <c r="F168" s="36"/>
      <c r="G168" s="64">
        <f t="shared" si="6"/>
        <v>0</v>
      </c>
      <c r="H168" s="68"/>
      <c r="I168" s="68"/>
      <c r="J168" s="68"/>
    </row>
    <row r="169" spans="1:10" s="4" customFormat="1" ht="31.5" x14ac:dyDescent="0.2">
      <c r="A169" s="28" t="s">
        <v>126</v>
      </c>
      <c r="B169" s="28"/>
      <c r="C169" s="28"/>
      <c r="D169" s="54" t="s">
        <v>35</v>
      </c>
      <c r="E169" s="43"/>
      <c r="F169" s="43"/>
      <c r="G169" s="64">
        <f>H169+I169</f>
        <v>3015770</v>
      </c>
      <c r="H169" s="65">
        <f t="shared" ref="H169:J170" si="12">H170</f>
        <v>2414670</v>
      </c>
      <c r="I169" s="65">
        <f t="shared" si="12"/>
        <v>601100</v>
      </c>
      <c r="J169" s="65">
        <f t="shared" si="12"/>
        <v>601100</v>
      </c>
    </row>
    <row r="170" spans="1:10" s="4" customFormat="1" ht="31.5" x14ac:dyDescent="0.2">
      <c r="A170" s="28" t="s">
        <v>127</v>
      </c>
      <c r="B170" s="28"/>
      <c r="C170" s="28"/>
      <c r="D170" s="54" t="s">
        <v>35</v>
      </c>
      <c r="E170" s="43"/>
      <c r="F170" s="43"/>
      <c r="G170" s="64">
        <f>H170+I170</f>
        <v>3015770</v>
      </c>
      <c r="H170" s="65">
        <f t="shared" si="12"/>
        <v>2414670</v>
      </c>
      <c r="I170" s="65">
        <f t="shared" si="12"/>
        <v>601100</v>
      </c>
      <c r="J170" s="65">
        <f t="shared" si="12"/>
        <v>601100</v>
      </c>
    </row>
    <row r="171" spans="1:10" s="4" customFormat="1" ht="31.5" x14ac:dyDescent="0.2">
      <c r="A171" s="26" t="s">
        <v>128</v>
      </c>
      <c r="B171" s="26" t="s">
        <v>115</v>
      </c>
      <c r="C171" s="26" t="s">
        <v>29</v>
      </c>
      <c r="D171" s="33" t="s">
        <v>152</v>
      </c>
      <c r="E171" s="43"/>
      <c r="F171" s="43"/>
      <c r="G171" s="64">
        <f>H171+I171</f>
        <v>3015770</v>
      </c>
      <c r="H171" s="78">
        <v>2414670</v>
      </c>
      <c r="I171" s="78">
        <v>601100</v>
      </c>
      <c r="J171" s="78">
        <v>601100</v>
      </c>
    </row>
    <row r="172" spans="1:10" s="5" customFormat="1" ht="47.25" x14ac:dyDescent="0.2">
      <c r="A172" s="26"/>
      <c r="B172" s="26"/>
      <c r="C172" s="26"/>
      <c r="D172" s="33"/>
      <c r="E172" s="34" t="s">
        <v>439</v>
      </c>
      <c r="F172" s="34" t="s">
        <v>413</v>
      </c>
      <c r="G172" s="64">
        <f>H172+I172</f>
        <v>3182692149.5500002</v>
      </c>
      <c r="H172" s="65">
        <f>H174+H187+H214+H217</f>
        <v>96964076</v>
      </c>
      <c r="I172" s="65">
        <f>I174+I187+I214+I217</f>
        <v>3085728073.5500002</v>
      </c>
      <c r="J172" s="65">
        <f>J174+J187+J214+J217</f>
        <v>1800571516.2</v>
      </c>
    </row>
    <row r="173" spans="1:10" s="4" customFormat="1" ht="20.25" x14ac:dyDescent="0.2">
      <c r="A173" s="26"/>
      <c r="B173" s="26"/>
      <c r="C173" s="26"/>
      <c r="D173" s="33"/>
      <c r="E173" s="36" t="s">
        <v>2</v>
      </c>
      <c r="F173" s="36"/>
      <c r="G173" s="64">
        <f t="shared" si="6"/>
        <v>0</v>
      </c>
      <c r="H173" s="68"/>
      <c r="I173" s="68"/>
      <c r="J173" s="68"/>
    </row>
    <row r="174" spans="1:10" s="6" customFormat="1" ht="47.25" x14ac:dyDescent="0.2">
      <c r="A174" s="28" t="s">
        <v>109</v>
      </c>
      <c r="B174" s="28"/>
      <c r="C174" s="28"/>
      <c r="D174" s="37" t="s">
        <v>27</v>
      </c>
      <c r="E174" s="42"/>
      <c r="F174" s="42"/>
      <c r="G174" s="64">
        <f t="shared" si="6"/>
        <v>1665504455.3199999</v>
      </c>
      <c r="H174" s="65">
        <f>H175</f>
        <v>86264076</v>
      </c>
      <c r="I174" s="65">
        <f>I175</f>
        <v>1579240379.3199999</v>
      </c>
      <c r="J174" s="65">
        <f>J175</f>
        <v>476466364</v>
      </c>
    </row>
    <row r="175" spans="1:10" s="6" customFormat="1" ht="47.25" x14ac:dyDescent="0.2">
      <c r="A175" s="28" t="s">
        <v>110</v>
      </c>
      <c r="B175" s="28"/>
      <c r="C175" s="28"/>
      <c r="D175" s="37" t="s">
        <v>27</v>
      </c>
      <c r="E175" s="42"/>
      <c r="F175" s="42"/>
      <c r="G175" s="64">
        <f>H175+I175</f>
        <v>1665504455.3199999</v>
      </c>
      <c r="H175" s="65">
        <f>H176+H180+H179+H183+H181+H178+H177+H182</f>
        <v>86264076</v>
      </c>
      <c r="I175" s="65">
        <f>I176+I180+I179+I183+I181+I178+I177+I182</f>
        <v>1579240379.3199999</v>
      </c>
      <c r="J175" s="65">
        <f>J176+J180+J179+J183+J181+J178+J177+J182</f>
        <v>476466364</v>
      </c>
    </row>
    <row r="176" spans="1:10" s="5" customFormat="1" ht="36" customHeight="1" x14ac:dyDescent="0.2">
      <c r="A176" s="26" t="s">
        <v>198</v>
      </c>
      <c r="B176" s="26" t="s">
        <v>199</v>
      </c>
      <c r="C176" s="26" t="s">
        <v>26</v>
      </c>
      <c r="D176" s="33" t="s">
        <v>300</v>
      </c>
      <c r="E176" s="43"/>
      <c r="F176" s="43"/>
      <c r="G176" s="64">
        <f t="shared" ref="G176:G254" si="13">H176+I176</f>
        <v>233060639</v>
      </c>
      <c r="H176" s="68"/>
      <c r="I176" s="68">
        <v>233060639</v>
      </c>
      <c r="J176" s="68">
        <v>233060639</v>
      </c>
    </row>
    <row r="177" spans="1:10" s="5" customFormat="1" ht="47.25" x14ac:dyDescent="0.2">
      <c r="A177" s="26">
        <v>1217361</v>
      </c>
      <c r="B177" s="26" t="s">
        <v>231</v>
      </c>
      <c r="C177" s="26" t="s">
        <v>4</v>
      </c>
      <c r="D177" s="33" t="s">
        <v>339</v>
      </c>
      <c r="E177" s="43"/>
      <c r="F177" s="43"/>
      <c r="G177" s="64">
        <f>H177+I177</f>
        <v>58323</v>
      </c>
      <c r="H177" s="68"/>
      <c r="I177" s="68">
        <v>58323</v>
      </c>
      <c r="J177" s="68">
        <v>58323</v>
      </c>
    </row>
    <row r="178" spans="1:10" s="6" customFormat="1" ht="31.5" x14ac:dyDescent="0.2">
      <c r="A178" s="26" t="s">
        <v>321</v>
      </c>
      <c r="B178" s="26" t="s">
        <v>261</v>
      </c>
      <c r="C178" s="26" t="s">
        <v>4</v>
      </c>
      <c r="D178" s="41" t="s">
        <v>262</v>
      </c>
      <c r="E178" s="42"/>
      <c r="F178" s="42"/>
      <c r="G178" s="64">
        <f t="shared" si="13"/>
        <v>3100000</v>
      </c>
      <c r="H178" s="68"/>
      <c r="I178" s="68">
        <v>3100000</v>
      </c>
      <c r="J178" s="68">
        <v>3100000</v>
      </c>
    </row>
    <row r="179" spans="1:10" s="16" customFormat="1" ht="47.25" x14ac:dyDescent="0.2">
      <c r="A179" s="26" t="s">
        <v>203</v>
      </c>
      <c r="B179" s="26" t="s">
        <v>204</v>
      </c>
      <c r="C179" s="26" t="s">
        <v>30</v>
      </c>
      <c r="D179" s="33" t="s">
        <v>205</v>
      </c>
      <c r="E179" s="43"/>
      <c r="F179" s="43"/>
      <c r="G179" s="64">
        <f>H179+I179</f>
        <v>239828478</v>
      </c>
      <c r="H179" s="68">
        <v>52694076</v>
      </c>
      <c r="I179" s="68">
        <v>187134402</v>
      </c>
      <c r="J179" s="68">
        <v>187134402</v>
      </c>
    </row>
    <row r="180" spans="1:10" s="5" customFormat="1" ht="47.25" x14ac:dyDescent="0.2">
      <c r="A180" s="26" t="s">
        <v>129</v>
      </c>
      <c r="B180" s="26" t="s">
        <v>130</v>
      </c>
      <c r="C180" s="26" t="s">
        <v>30</v>
      </c>
      <c r="D180" s="33" t="s">
        <v>263</v>
      </c>
      <c r="E180" s="43"/>
      <c r="F180" s="43"/>
      <c r="G180" s="64">
        <f>H180+I180</f>
        <v>1102774015.3199999</v>
      </c>
      <c r="H180" s="68"/>
      <c r="I180" s="68">
        <v>1102774015.3199999</v>
      </c>
      <c r="J180" s="68"/>
    </row>
    <row r="181" spans="1:10" s="5" customFormat="1" ht="47.25" x14ac:dyDescent="0.2">
      <c r="A181" s="26" t="s">
        <v>314</v>
      </c>
      <c r="B181" s="26" t="s">
        <v>315</v>
      </c>
      <c r="C181" s="26" t="s">
        <v>30</v>
      </c>
      <c r="D181" s="33" t="s">
        <v>316</v>
      </c>
      <c r="E181" s="43"/>
      <c r="F181" s="43"/>
      <c r="G181" s="64">
        <f>H181+I181</f>
        <v>22613000</v>
      </c>
      <c r="H181" s="68">
        <v>2000000</v>
      </c>
      <c r="I181" s="68">
        <v>20613000</v>
      </c>
      <c r="J181" s="68">
        <v>20613000</v>
      </c>
    </row>
    <row r="182" spans="1:10" s="5" customFormat="1" ht="83.25" customHeight="1" x14ac:dyDescent="0.2">
      <c r="A182" s="26">
        <v>1219730</v>
      </c>
      <c r="B182" s="26" t="s">
        <v>379</v>
      </c>
      <c r="C182" s="26" t="s">
        <v>9</v>
      </c>
      <c r="D182" s="33" t="s">
        <v>380</v>
      </c>
      <c r="E182" s="43"/>
      <c r="F182" s="43"/>
      <c r="G182" s="64">
        <f>H182+I182</f>
        <v>30000000</v>
      </c>
      <c r="H182" s="68">
        <v>30000000</v>
      </c>
      <c r="I182" s="68"/>
      <c r="J182" s="68"/>
    </row>
    <row r="183" spans="1:10" s="4" customFormat="1" ht="20.25" x14ac:dyDescent="0.2">
      <c r="A183" s="26" t="s">
        <v>233</v>
      </c>
      <c r="B183" s="26" t="s">
        <v>69</v>
      </c>
      <c r="C183" s="26" t="s">
        <v>9</v>
      </c>
      <c r="D183" s="50" t="s">
        <v>146</v>
      </c>
      <c r="E183" s="56"/>
      <c r="F183" s="57"/>
      <c r="G183" s="64">
        <f t="shared" si="13"/>
        <v>34070000</v>
      </c>
      <c r="H183" s="68">
        <f>H185+H186</f>
        <v>1570000</v>
      </c>
      <c r="I183" s="68">
        <f>I185+I186</f>
        <v>32500000</v>
      </c>
      <c r="J183" s="68">
        <f>J185+J186</f>
        <v>32500000</v>
      </c>
    </row>
    <row r="184" spans="1:10" s="4" customFormat="1" ht="20.25" x14ac:dyDescent="0.2">
      <c r="A184" s="26"/>
      <c r="B184" s="26"/>
      <c r="C184" s="26"/>
      <c r="D184" s="46" t="s">
        <v>2</v>
      </c>
      <c r="E184" s="56"/>
      <c r="F184" s="57"/>
      <c r="G184" s="64">
        <f t="shared" si="13"/>
        <v>0</v>
      </c>
      <c r="H184" s="19"/>
      <c r="I184" s="21"/>
      <c r="J184" s="21"/>
    </row>
    <row r="185" spans="1:10" s="4" customFormat="1" ht="31.5" x14ac:dyDescent="0.2">
      <c r="A185" s="26"/>
      <c r="B185" s="26"/>
      <c r="C185" s="26"/>
      <c r="D185" s="55" t="s">
        <v>234</v>
      </c>
      <c r="E185" s="56"/>
      <c r="F185" s="57"/>
      <c r="G185" s="70">
        <f t="shared" si="13"/>
        <v>30000000</v>
      </c>
      <c r="H185" s="20"/>
      <c r="I185" s="79">
        <v>30000000</v>
      </c>
      <c r="J185" s="79">
        <v>30000000</v>
      </c>
    </row>
    <row r="186" spans="1:10" s="5" customFormat="1" ht="47.25" x14ac:dyDescent="0.2">
      <c r="A186" s="26"/>
      <c r="B186" s="26"/>
      <c r="C186" s="26"/>
      <c r="D186" s="33" t="s">
        <v>320</v>
      </c>
      <c r="E186" s="43"/>
      <c r="F186" s="43"/>
      <c r="G186" s="64">
        <f>H186+I186</f>
        <v>4070000</v>
      </c>
      <c r="H186" s="68">
        <v>1570000</v>
      </c>
      <c r="I186" s="68">
        <v>2500000</v>
      </c>
      <c r="J186" s="68">
        <v>2500000</v>
      </c>
    </row>
    <row r="187" spans="1:10" s="6" customFormat="1" ht="31.5" x14ac:dyDescent="0.2">
      <c r="A187" s="28" t="s">
        <v>200</v>
      </c>
      <c r="B187" s="28"/>
      <c r="C187" s="28"/>
      <c r="D187" s="37" t="s">
        <v>201</v>
      </c>
      <c r="E187" s="42"/>
      <c r="F187" s="42"/>
      <c r="G187" s="64">
        <f>G188</f>
        <v>1506487694.23</v>
      </c>
      <c r="H187" s="65">
        <f>H188</f>
        <v>0</v>
      </c>
      <c r="I187" s="65">
        <f>I188</f>
        <v>1506487694.23</v>
      </c>
      <c r="J187" s="65">
        <f>J188</f>
        <v>1324105152.2</v>
      </c>
    </row>
    <row r="188" spans="1:10" s="6" customFormat="1" ht="31.5" x14ac:dyDescent="0.2">
      <c r="A188" s="28" t="s">
        <v>202</v>
      </c>
      <c r="B188" s="28"/>
      <c r="C188" s="28"/>
      <c r="D188" s="37" t="s">
        <v>201</v>
      </c>
      <c r="E188" s="42"/>
      <c r="F188" s="42"/>
      <c r="G188" s="64">
        <f>H188+I188</f>
        <v>1506487694.23</v>
      </c>
      <c r="H188" s="65">
        <f>H191+H189+H192+H195+H197+H198+H205+H208+H213+H209+H194+H202+H193+H196+H190</f>
        <v>0</v>
      </c>
      <c r="I188" s="65">
        <f>I191+I189+I192+I195+I197+I198+I205+I208+I213+I209+I194+I202+I193+I196+I190+I199+I210</f>
        <v>1506487694.23</v>
      </c>
      <c r="J188" s="65">
        <f>J191+J189+J192+J195+J197+J198+J205+J208+J213+J209+J194+J202+J193+J196+J190+J199+J210</f>
        <v>1324105152.2</v>
      </c>
    </row>
    <row r="189" spans="1:10" s="5" customFormat="1" ht="81" customHeight="1" x14ac:dyDescent="0.2">
      <c r="A189" s="26" t="s">
        <v>264</v>
      </c>
      <c r="B189" s="26" t="s">
        <v>265</v>
      </c>
      <c r="C189" s="26" t="s">
        <v>133</v>
      </c>
      <c r="D189" s="33" t="s">
        <v>266</v>
      </c>
      <c r="E189" s="43"/>
      <c r="F189" s="43"/>
      <c r="G189" s="64">
        <f>H189+I189</f>
        <v>13176705</v>
      </c>
      <c r="H189" s="68"/>
      <c r="I189" s="68">
        <v>13176705</v>
      </c>
      <c r="J189" s="68">
        <v>13176705</v>
      </c>
    </row>
    <row r="190" spans="1:10" s="4" customFormat="1" ht="31.5" x14ac:dyDescent="0.2">
      <c r="A190" s="26" t="s">
        <v>386</v>
      </c>
      <c r="B190" s="26" t="s">
        <v>199</v>
      </c>
      <c r="C190" s="26" t="s">
        <v>26</v>
      </c>
      <c r="D190" s="33" t="s">
        <v>300</v>
      </c>
      <c r="E190" s="42"/>
      <c r="F190" s="58"/>
      <c r="G190" s="64">
        <f>H190+I190</f>
        <v>357296</v>
      </c>
      <c r="H190" s="65"/>
      <c r="I190" s="67">
        <v>357296</v>
      </c>
      <c r="J190" s="67">
        <v>357296</v>
      </c>
    </row>
    <row r="191" spans="1:10" s="5" customFormat="1" ht="20.25" customHeight="1" x14ac:dyDescent="0.2">
      <c r="A191" s="26" t="s">
        <v>235</v>
      </c>
      <c r="B191" s="26" t="s">
        <v>236</v>
      </c>
      <c r="C191" s="26" t="s">
        <v>26</v>
      </c>
      <c r="D191" s="33" t="s">
        <v>237</v>
      </c>
      <c r="E191" s="43"/>
      <c r="F191" s="43"/>
      <c r="G191" s="64">
        <f t="shared" si="13"/>
        <v>473854629</v>
      </c>
      <c r="H191" s="68"/>
      <c r="I191" s="68">
        <v>473854629</v>
      </c>
      <c r="J191" s="68">
        <v>473854629</v>
      </c>
    </row>
    <row r="192" spans="1:10" s="5" customFormat="1" ht="20.25" customHeight="1" x14ac:dyDescent="0.2">
      <c r="A192" s="26" t="s">
        <v>238</v>
      </c>
      <c r="B192" s="26" t="s">
        <v>239</v>
      </c>
      <c r="C192" s="26" t="s">
        <v>26</v>
      </c>
      <c r="D192" s="33" t="s">
        <v>240</v>
      </c>
      <c r="E192" s="43"/>
      <c r="F192" s="43"/>
      <c r="G192" s="64">
        <f t="shared" si="13"/>
        <v>115756688</v>
      </c>
      <c r="H192" s="68"/>
      <c r="I192" s="68">
        <v>115756688</v>
      </c>
      <c r="J192" s="68">
        <v>115756688</v>
      </c>
    </row>
    <row r="193" spans="1:10" s="5" customFormat="1" ht="20.25" customHeight="1" x14ac:dyDescent="0.2">
      <c r="A193" s="26" t="s">
        <v>330</v>
      </c>
      <c r="B193" s="26" t="s">
        <v>331</v>
      </c>
      <c r="C193" s="26" t="s">
        <v>26</v>
      </c>
      <c r="D193" s="33" t="s">
        <v>332</v>
      </c>
      <c r="E193" s="43"/>
      <c r="F193" s="43"/>
      <c r="G193" s="64">
        <f t="shared" si="13"/>
        <v>109082</v>
      </c>
      <c r="H193" s="68"/>
      <c r="I193" s="68">
        <v>109082</v>
      </c>
      <c r="J193" s="68">
        <v>109082</v>
      </c>
    </row>
    <row r="194" spans="1:10" s="5" customFormat="1" ht="20.25" customHeight="1" x14ac:dyDescent="0.2">
      <c r="A194" s="26" t="s">
        <v>241</v>
      </c>
      <c r="B194" s="26" t="s">
        <v>242</v>
      </c>
      <c r="C194" s="26" t="s">
        <v>26</v>
      </c>
      <c r="D194" s="33" t="s">
        <v>243</v>
      </c>
      <c r="E194" s="43"/>
      <c r="F194" s="43"/>
      <c r="G194" s="64">
        <f t="shared" si="13"/>
        <v>10934083</v>
      </c>
      <c r="H194" s="68"/>
      <c r="I194" s="68">
        <v>10934083</v>
      </c>
      <c r="J194" s="68">
        <v>10934083</v>
      </c>
    </row>
    <row r="195" spans="1:10" s="5" customFormat="1" ht="35.25" customHeight="1" x14ac:dyDescent="0.2">
      <c r="A195" s="26" t="s">
        <v>244</v>
      </c>
      <c r="B195" s="26" t="s">
        <v>245</v>
      </c>
      <c r="C195" s="26" t="s">
        <v>26</v>
      </c>
      <c r="D195" s="33" t="s">
        <v>246</v>
      </c>
      <c r="E195" s="43"/>
      <c r="F195" s="43"/>
      <c r="G195" s="64">
        <f t="shared" si="13"/>
        <v>132759153</v>
      </c>
      <c r="H195" s="68"/>
      <c r="I195" s="68">
        <v>132759153</v>
      </c>
      <c r="J195" s="68">
        <v>132759153</v>
      </c>
    </row>
    <row r="196" spans="1:10" s="5" customFormat="1" ht="20.25" customHeight="1" x14ac:dyDescent="0.2">
      <c r="A196" s="26" t="s">
        <v>333</v>
      </c>
      <c r="B196" s="26" t="s">
        <v>334</v>
      </c>
      <c r="C196" s="26" t="s">
        <v>26</v>
      </c>
      <c r="D196" s="33" t="s">
        <v>433</v>
      </c>
      <c r="E196" s="43"/>
      <c r="F196" s="43"/>
      <c r="G196" s="64">
        <f>H196+I196</f>
        <v>2935979</v>
      </c>
      <c r="H196" s="68"/>
      <c r="I196" s="68">
        <v>2935979</v>
      </c>
      <c r="J196" s="68">
        <v>2935979</v>
      </c>
    </row>
    <row r="197" spans="1:10" s="5" customFormat="1" ht="35.25" customHeight="1" x14ac:dyDescent="0.2">
      <c r="A197" s="26" t="s">
        <v>247</v>
      </c>
      <c r="B197" s="26" t="s">
        <v>248</v>
      </c>
      <c r="C197" s="26" t="s">
        <v>26</v>
      </c>
      <c r="D197" s="33" t="s">
        <v>249</v>
      </c>
      <c r="E197" s="43"/>
      <c r="F197" s="43"/>
      <c r="G197" s="64">
        <f t="shared" si="13"/>
        <v>13500000</v>
      </c>
      <c r="H197" s="68"/>
      <c r="I197" s="68">
        <v>13500000</v>
      </c>
      <c r="J197" s="68">
        <v>13500000</v>
      </c>
    </row>
    <row r="198" spans="1:10" s="5" customFormat="1" ht="49.5" customHeight="1" x14ac:dyDescent="0.2">
      <c r="A198" s="26" t="s">
        <v>250</v>
      </c>
      <c r="B198" s="26" t="s">
        <v>231</v>
      </c>
      <c r="C198" s="26" t="s">
        <v>4</v>
      </c>
      <c r="D198" s="33" t="s">
        <v>232</v>
      </c>
      <c r="E198" s="43"/>
      <c r="F198" s="43"/>
      <c r="G198" s="64">
        <f t="shared" si="13"/>
        <v>224406761</v>
      </c>
      <c r="H198" s="68"/>
      <c r="I198" s="68">
        <v>224406761</v>
      </c>
      <c r="J198" s="68">
        <v>224406761</v>
      </c>
    </row>
    <row r="199" spans="1:10" s="6" customFormat="1" ht="47.25" x14ac:dyDescent="0.2">
      <c r="A199" s="26">
        <v>1517363</v>
      </c>
      <c r="B199" s="26" t="s">
        <v>387</v>
      </c>
      <c r="C199" s="26" t="s">
        <v>26</v>
      </c>
      <c r="D199" s="33" t="s">
        <v>388</v>
      </c>
      <c r="E199" s="42"/>
      <c r="F199" s="42"/>
      <c r="G199" s="64">
        <f t="shared" si="13"/>
        <v>35000000</v>
      </c>
      <c r="H199" s="18"/>
      <c r="I199" s="68">
        <v>35000000</v>
      </c>
      <c r="J199" s="68">
        <v>35000000</v>
      </c>
    </row>
    <row r="200" spans="1:10" s="16" customFormat="1" ht="20.25" x14ac:dyDescent="0.2">
      <c r="A200" s="26"/>
      <c r="B200" s="26"/>
      <c r="C200" s="26"/>
      <c r="D200" s="47" t="s">
        <v>2</v>
      </c>
      <c r="E200" s="43"/>
      <c r="F200" s="43"/>
      <c r="G200" s="64"/>
      <c r="H200" s="18"/>
      <c r="I200" s="68"/>
      <c r="J200" s="68"/>
    </row>
    <row r="201" spans="1:10" s="16" customFormat="1" ht="20.25" x14ac:dyDescent="0.2">
      <c r="A201" s="26"/>
      <c r="B201" s="26"/>
      <c r="C201" s="26"/>
      <c r="D201" s="46" t="s">
        <v>7</v>
      </c>
      <c r="E201" s="43"/>
      <c r="F201" s="43"/>
      <c r="G201" s="70">
        <f>H201+I201</f>
        <v>25000000</v>
      </c>
      <c r="H201" s="18"/>
      <c r="I201" s="69">
        <v>25000000</v>
      </c>
      <c r="J201" s="69">
        <v>25000000</v>
      </c>
    </row>
    <row r="202" spans="1:10" s="5" customFormat="1" ht="99.75" customHeight="1" x14ac:dyDescent="0.2">
      <c r="A202" s="26" t="s">
        <v>223</v>
      </c>
      <c r="B202" s="26" t="s">
        <v>224</v>
      </c>
      <c r="C202" s="26" t="s">
        <v>4</v>
      </c>
      <c r="D202" s="33" t="s">
        <v>440</v>
      </c>
      <c r="E202" s="43"/>
      <c r="F202" s="43"/>
      <c r="G202" s="64">
        <f t="shared" si="13"/>
        <v>178178034.02999997</v>
      </c>
      <c r="H202" s="68"/>
      <c r="I202" s="68">
        <v>178178034.02999997</v>
      </c>
      <c r="J202" s="68">
        <v>4144755</v>
      </c>
    </row>
    <row r="203" spans="1:10" s="16" customFormat="1" ht="20.25" x14ac:dyDescent="0.2">
      <c r="A203" s="26"/>
      <c r="B203" s="26"/>
      <c r="C203" s="26"/>
      <c r="D203" s="47" t="s">
        <v>2</v>
      </c>
      <c r="E203" s="43"/>
      <c r="F203" s="43"/>
      <c r="G203" s="64">
        <f t="shared" si="13"/>
        <v>0</v>
      </c>
      <c r="H203" s="18"/>
      <c r="I203" s="68"/>
      <c r="J203" s="68"/>
    </row>
    <row r="204" spans="1:10" s="16" customFormat="1" ht="20.25" x14ac:dyDescent="0.2">
      <c r="A204" s="26"/>
      <c r="B204" s="26"/>
      <c r="C204" s="26"/>
      <c r="D204" s="46" t="s">
        <v>7</v>
      </c>
      <c r="E204" s="43"/>
      <c r="F204" s="43"/>
      <c r="G204" s="70">
        <f>H204+I204</f>
        <v>133970200</v>
      </c>
      <c r="H204" s="18"/>
      <c r="I204" s="69">
        <v>133970200</v>
      </c>
      <c r="J204" s="69"/>
    </row>
    <row r="205" spans="1:10" s="4" customFormat="1" ht="31.5" x14ac:dyDescent="0.2">
      <c r="A205" s="26" t="s">
        <v>251</v>
      </c>
      <c r="B205" s="26" t="s">
        <v>252</v>
      </c>
      <c r="C205" s="26" t="s">
        <v>4</v>
      </c>
      <c r="D205" s="41" t="s">
        <v>277</v>
      </c>
      <c r="E205" s="42"/>
      <c r="F205" s="58"/>
      <c r="G205" s="64">
        <f>H205+I205</f>
        <v>11284346</v>
      </c>
      <c r="H205" s="65"/>
      <c r="I205" s="67">
        <v>11284346</v>
      </c>
      <c r="J205" s="67">
        <v>2935083</v>
      </c>
    </row>
    <row r="206" spans="1:10" s="16" customFormat="1" ht="20.25" x14ac:dyDescent="0.2">
      <c r="A206" s="26"/>
      <c r="B206" s="26"/>
      <c r="C206" s="26"/>
      <c r="D206" s="47" t="s">
        <v>2</v>
      </c>
      <c r="E206" s="43"/>
      <c r="F206" s="43"/>
      <c r="G206" s="64">
        <f>H206+I206</f>
        <v>0</v>
      </c>
      <c r="H206" s="18"/>
      <c r="I206" s="68"/>
      <c r="J206" s="68"/>
    </row>
    <row r="207" spans="1:10" s="16" customFormat="1" ht="20.25" x14ac:dyDescent="0.2">
      <c r="A207" s="26"/>
      <c r="B207" s="26"/>
      <c r="C207" s="26"/>
      <c r="D207" s="46" t="s">
        <v>7</v>
      </c>
      <c r="E207" s="43"/>
      <c r="F207" s="43"/>
      <c r="G207" s="70">
        <f>H207+I207</f>
        <v>8349263</v>
      </c>
      <c r="H207" s="18"/>
      <c r="I207" s="69">
        <v>8349263</v>
      </c>
      <c r="J207" s="69"/>
    </row>
    <row r="208" spans="1:10" s="5" customFormat="1" ht="49.5" customHeight="1" x14ac:dyDescent="0.2">
      <c r="A208" s="26" t="s">
        <v>253</v>
      </c>
      <c r="B208" s="26" t="s">
        <v>254</v>
      </c>
      <c r="C208" s="26" t="s">
        <v>4</v>
      </c>
      <c r="D208" s="33" t="s">
        <v>434</v>
      </c>
      <c r="E208" s="43"/>
      <c r="F208" s="43"/>
      <c r="G208" s="64">
        <f t="shared" si="13"/>
        <v>134492732.97</v>
      </c>
      <c r="H208" s="68"/>
      <c r="I208" s="68">
        <v>134492732.97</v>
      </c>
      <c r="J208" s="68">
        <v>134492732.97</v>
      </c>
    </row>
    <row r="209" spans="1:10" s="4" customFormat="1" ht="31.5" x14ac:dyDescent="0.2">
      <c r="A209" s="26" t="s">
        <v>260</v>
      </c>
      <c r="B209" s="26" t="s">
        <v>261</v>
      </c>
      <c r="C209" s="26" t="s">
        <v>4</v>
      </c>
      <c r="D209" s="41" t="s">
        <v>262</v>
      </c>
      <c r="E209" s="42"/>
      <c r="F209" s="58"/>
      <c r="G209" s="64">
        <f>H209+I209</f>
        <v>34942205.230000004</v>
      </c>
      <c r="H209" s="65"/>
      <c r="I209" s="67">
        <v>34942205.230000004</v>
      </c>
      <c r="J209" s="67">
        <v>34942205.230000004</v>
      </c>
    </row>
    <row r="210" spans="1:10" s="4" customFormat="1" ht="47.25" x14ac:dyDescent="0.2">
      <c r="A210" s="26" t="s">
        <v>389</v>
      </c>
      <c r="B210" s="26" t="s">
        <v>390</v>
      </c>
      <c r="C210" s="26" t="s">
        <v>4</v>
      </c>
      <c r="D210" s="41" t="s">
        <v>391</v>
      </c>
      <c r="E210" s="42"/>
      <c r="F210" s="58"/>
      <c r="G210" s="64">
        <f>H210+I210</f>
        <v>124800000</v>
      </c>
      <c r="H210" s="65"/>
      <c r="I210" s="67">
        <v>124800000</v>
      </c>
      <c r="J210" s="67">
        <v>124800000</v>
      </c>
    </row>
    <row r="211" spans="1:10" s="16" customFormat="1" ht="20.25" x14ac:dyDescent="0.2">
      <c r="A211" s="26"/>
      <c r="B211" s="26"/>
      <c r="C211" s="26"/>
      <c r="D211" s="47" t="s">
        <v>2</v>
      </c>
      <c r="E211" s="43"/>
      <c r="F211" s="43"/>
      <c r="G211" s="64">
        <f>H211+I211</f>
        <v>0</v>
      </c>
      <c r="H211" s="18"/>
      <c r="I211" s="68"/>
      <c r="J211" s="68"/>
    </row>
    <row r="212" spans="1:10" s="16" customFormat="1" ht="20.25" x14ac:dyDescent="0.2">
      <c r="A212" s="26"/>
      <c r="B212" s="26"/>
      <c r="C212" s="26"/>
      <c r="D212" s="46" t="s">
        <v>7</v>
      </c>
      <c r="E212" s="43"/>
      <c r="F212" s="43"/>
      <c r="G212" s="70">
        <f>H212+I212</f>
        <v>104000000</v>
      </c>
      <c r="H212" s="18"/>
      <c r="I212" s="69">
        <v>104000000</v>
      </c>
      <c r="J212" s="69">
        <v>104000000</v>
      </c>
    </row>
    <row r="213" spans="1:10" s="4" customFormat="1" ht="31.5" hidden="1" x14ac:dyDescent="0.2">
      <c r="A213" s="26" t="s">
        <v>255</v>
      </c>
      <c r="B213" s="26" t="s">
        <v>154</v>
      </c>
      <c r="C213" s="26" t="s">
        <v>4</v>
      </c>
      <c r="D213" s="41" t="s">
        <v>118</v>
      </c>
      <c r="E213" s="42"/>
      <c r="F213" s="58"/>
      <c r="G213" s="64">
        <f t="shared" si="13"/>
        <v>0</v>
      </c>
      <c r="H213" s="65"/>
      <c r="I213" s="67"/>
      <c r="J213" s="67"/>
    </row>
    <row r="214" spans="1:10" s="6" customFormat="1" ht="31.5" x14ac:dyDescent="0.2">
      <c r="A214" s="28" t="s">
        <v>116</v>
      </c>
      <c r="B214" s="28"/>
      <c r="C214" s="28"/>
      <c r="D214" s="37" t="s">
        <v>150</v>
      </c>
      <c r="E214" s="42"/>
      <c r="F214" s="42"/>
      <c r="G214" s="64">
        <f t="shared" si="13"/>
        <v>700000</v>
      </c>
      <c r="H214" s="65">
        <f t="shared" ref="H214:J218" si="14">H215</f>
        <v>700000</v>
      </c>
      <c r="I214" s="65">
        <f t="shared" si="14"/>
        <v>0</v>
      </c>
      <c r="J214" s="65">
        <f t="shared" si="14"/>
        <v>0</v>
      </c>
    </row>
    <row r="215" spans="1:10" s="6" customFormat="1" ht="31.5" x14ac:dyDescent="0.2">
      <c r="A215" s="28" t="s">
        <v>117</v>
      </c>
      <c r="B215" s="28"/>
      <c r="C215" s="28"/>
      <c r="D215" s="37" t="s">
        <v>150</v>
      </c>
      <c r="E215" s="42"/>
      <c r="F215" s="42"/>
      <c r="G215" s="64">
        <f t="shared" si="13"/>
        <v>700000</v>
      </c>
      <c r="H215" s="65">
        <f t="shared" si="14"/>
        <v>700000</v>
      </c>
      <c r="I215" s="65">
        <f t="shared" si="14"/>
        <v>0</v>
      </c>
      <c r="J215" s="65">
        <f t="shared" si="14"/>
        <v>0</v>
      </c>
    </row>
    <row r="216" spans="1:10" s="4" customFormat="1" ht="31.5" x14ac:dyDescent="0.2">
      <c r="A216" s="26" t="s">
        <v>153</v>
      </c>
      <c r="B216" s="26" t="s">
        <v>154</v>
      </c>
      <c r="C216" s="26" t="s">
        <v>4</v>
      </c>
      <c r="D216" s="33" t="s">
        <v>118</v>
      </c>
      <c r="E216" s="42"/>
      <c r="F216" s="42"/>
      <c r="G216" s="64">
        <f t="shared" si="13"/>
        <v>700000</v>
      </c>
      <c r="H216" s="68">
        <v>700000</v>
      </c>
      <c r="I216" s="68"/>
      <c r="J216" s="68"/>
    </row>
    <row r="217" spans="1:10" s="6" customFormat="1" ht="31.5" x14ac:dyDescent="0.2">
      <c r="A217" s="28" t="s">
        <v>335</v>
      </c>
      <c r="B217" s="28"/>
      <c r="C217" s="28"/>
      <c r="D217" s="37" t="s">
        <v>336</v>
      </c>
      <c r="E217" s="42"/>
      <c r="F217" s="42"/>
      <c r="G217" s="64">
        <f>H217+I217</f>
        <v>10000000</v>
      </c>
      <c r="H217" s="65">
        <f t="shared" si="14"/>
        <v>10000000</v>
      </c>
      <c r="I217" s="65">
        <f t="shared" si="14"/>
        <v>0</v>
      </c>
      <c r="J217" s="65">
        <f t="shared" si="14"/>
        <v>0</v>
      </c>
    </row>
    <row r="218" spans="1:10" s="6" customFormat="1" ht="31.5" x14ac:dyDescent="0.2">
      <c r="A218" s="28" t="s">
        <v>337</v>
      </c>
      <c r="B218" s="28"/>
      <c r="C218" s="28"/>
      <c r="D218" s="37" t="s">
        <v>336</v>
      </c>
      <c r="E218" s="42"/>
      <c r="F218" s="42"/>
      <c r="G218" s="64">
        <f>H218+I218</f>
        <v>10000000</v>
      </c>
      <c r="H218" s="65">
        <f t="shared" si="14"/>
        <v>10000000</v>
      </c>
      <c r="I218" s="65">
        <f t="shared" si="14"/>
        <v>0</v>
      </c>
      <c r="J218" s="65">
        <f t="shared" si="14"/>
        <v>0</v>
      </c>
    </row>
    <row r="219" spans="1:10" s="4" customFormat="1" ht="63" x14ac:dyDescent="0.2">
      <c r="A219" s="26" t="s">
        <v>392</v>
      </c>
      <c r="B219" s="26" t="s">
        <v>393</v>
      </c>
      <c r="C219" s="26" t="s">
        <v>9</v>
      </c>
      <c r="D219" s="33" t="s">
        <v>394</v>
      </c>
      <c r="E219" s="42"/>
      <c r="F219" s="42"/>
      <c r="G219" s="64">
        <f>H219+I219</f>
        <v>10000000</v>
      </c>
      <c r="H219" s="68">
        <v>10000000</v>
      </c>
      <c r="I219" s="68"/>
      <c r="J219" s="68"/>
    </row>
    <row r="220" spans="1:10" s="5" customFormat="1" ht="47.25" x14ac:dyDescent="0.2">
      <c r="A220" s="26"/>
      <c r="B220" s="26"/>
      <c r="C220" s="26"/>
      <c r="D220" s="33"/>
      <c r="E220" s="34" t="s">
        <v>441</v>
      </c>
      <c r="F220" s="34" t="s">
        <v>414</v>
      </c>
      <c r="G220" s="64">
        <f t="shared" si="13"/>
        <v>2343367</v>
      </c>
      <c r="H220" s="65">
        <f>H222</f>
        <v>544834</v>
      </c>
      <c r="I220" s="65">
        <f>I222</f>
        <v>1798533</v>
      </c>
      <c r="J220" s="65">
        <f>J222</f>
        <v>0</v>
      </c>
    </row>
    <row r="221" spans="1:10" s="4" customFormat="1" ht="20.25" x14ac:dyDescent="0.2">
      <c r="A221" s="26"/>
      <c r="B221" s="26"/>
      <c r="C221" s="26"/>
      <c r="D221" s="33"/>
      <c r="E221" s="36" t="s">
        <v>2</v>
      </c>
      <c r="F221" s="36"/>
      <c r="G221" s="64">
        <f t="shared" si="13"/>
        <v>0</v>
      </c>
      <c r="H221" s="68"/>
      <c r="I221" s="68"/>
      <c r="J221" s="68"/>
    </row>
    <row r="222" spans="1:10" s="6" customFormat="1" ht="47.25" x14ac:dyDescent="0.2">
      <c r="A222" s="28" t="s">
        <v>109</v>
      </c>
      <c r="B222" s="28"/>
      <c r="C222" s="28"/>
      <c r="D222" s="37" t="s">
        <v>27</v>
      </c>
      <c r="E222" s="42"/>
      <c r="F222" s="42"/>
      <c r="G222" s="64">
        <f t="shared" si="13"/>
        <v>2343367</v>
      </c>
      <c r="H222" s="65">
        <f>H223</f>
        <v>544834</v>
      </c>
      <c r="I222" s="65">
        <f>I223</f>
        <v>1798533</v>
      </c>
      <c r="J222" s="65">
        <f>J223</f>
        <v>0</v>
      </c>
    </row>
    <row r="223" spans="1:10" s="6" customFormat="1" ht="47.25" x14ac:dyDescent="0.2">
      <c r="A223" s="28" t="s">
        <v>110</v>
      </c>
      <c r="B223" s="28"/>
      <c r="C223" s="28"/>
      <c r="D223" s="37" t="s">
        <v>27</v>
      </c>
      <c r="E223" s="42"/>
      <c r="F223" s="42"/>
      <c r="G223" s="64">
        <f t="shared" si="13"/>
        <v>2343367</v>
      </c>
      <c r="H223" s="65">
        <f>H224+H225+H226</f>
        <v>544834</v>
      </c>
      <c r="I223" s="65">
        <f>I224+I225+I226</f>
        <v>1798533</v>
      </c>
      <c r="J223" s="65">
        <f>J224+J225+J226</f>
        <v>0</v>
      </c>
    </row>
    <row r="224" spans="1:10" s="5" customFormat="1" ht="63" x14ac:dyDescent="0.2">
      <c r="A224" s="26" t="s">
        <v>131</v>
      </c>
      <c r="B224" s="26" t="s">
        <v>132</v>
      </c>
      <c r="C224" s="26" t="s">
        <v>133</v>
      </c>
      <c r="D224" s="33" t="s">
        <v>151</v>
      </c>
      <c r="E224" s="59"/>
      <c r="F224" s="59"/>
      <c r="G224" s="64">
        <f t="shared" si="13"/>
        <v>544834</v>
      </c>
      <c r="H224" s="68">
        <v>544834</v>
      </c>
      <c r="I224" s="68"/>
      <c r="J224" s="68"/>
    </row>
    <row r="225" spans="1:10" s="5" customFormat="1" ht="47.25" x14ac:dyDescent="0.2">
      <c r="A225" s="26" t="s">
        <v>134</v>
      </c>
      <c r="B225" s="26" t="s">
        <v>135</v>
      </c>
      <c r="C225" s="26" t="s">
        <v>32</v>
      </c>
      <c r="D225" s="33" t="s">
        <v>435</v>
      </c>
      <c r="E225" s="43"/>
      <c r="F225" s="43"/>
      <c r="G225" s="64">
        <f t="shared" si="13"/>
        <v>965223</v>
      </c>
      <c r="H225" s="68"/>
      <c r="I225" s="68">
        <v>965223</v>
      </c>
      <c r="J225" s="68"/>
    </row>
    <row r="226" spans="1:10" s="5" customFormat="1" ht="31.5" x14ac:dyDescent="0.2">
      <c r="A226" s="26" t="s">
        <v>136</v>
      </c>
      <c r="B226" s="26" t="s">
        <v>137</v>
      </c>
      <c r="C226" s="26" t="s">
        <v>32</v>
      </c>
      <c r="D226" s="33" t="s">
        <v>256</v>
      </c>
      <c r="E226" s="43"/>
      <c r="F226" s="43"/>
      <c r="G226" s="64">
        <f t="shared" si="13"/>
        <v>833310</v>
      </c>
      <c r="H226" s="68"/>
      <c r="I226" s="68">
        <v>833310</v>
      </c>
      <c r="J226" s="68"/>
    </row>
    <row r="227" spans="1:10" s="4" customFormat="1" ht="94.5" x14ac:dyDescent="0.2">
      <c r="A227" s="26"/>
      <c r="B227" s="26"/>
      <c r="C227" s="26"/>
      <c r="D227" s="33"/>
      <c r="E227" s="42" t="s">
        <v>310</v>
      </c>
      <c r="F227" s="34" t="s">
        <v>415</v>
      </c>
      <c r="G227" s="64">
        <f t="shared" si="13"/>
        <v>7400000</v>
      </c>
      <c r="H227" s="65">
        <f>H229</f>
        <v>7400000</v>
      </c>
      <c r="I227" s="65">
        <f>I229</f>
        <v>0</v>
      </c>
      <c r="J227" s="65">
        <f>J229</f>
        <v>0</v>
      </c>
    </row>
    <row r="228" spans="1:10" s="4" customFormat="1" ht="20.25" x14ac:dyDescent="0.2">
      <c r="A228" s="26"/>
      <c r="B228" s="26"/>
      <c r="C228" s="26"/>
      <c r="D228" s="33"/>
      <c r="E228" s="36" t="s">
        <v>2</v>
      </c>
      <c r="F228" s="36"/>
      <c r="G228" s="64">
        <f t="shared" si="13"/>
        <v>0</v>
      </c>
      <c r="H228" s="68"/>
      <c r="I228" s="68"/>
      <c r="J228" s="68"/>
    </row>
    <row r="229" spans="1:10" s="4" customFormat="1" ht="31.5" x14ac:dyDescent="0.2">
      <c r="A229" s="28" t="s">
        <v>311</v>
      </c>
      <c r="B229" s="28"/>
      <c r="C229" s="28"/>
      <c r="D229" s="60" t="s">
        <v>317</v>
      </c>
      <c r="E229" s="36"/>
      <c r="F229" s="36"/>
      <c r="G229" s="64">
        <f t="shared" si="13"/>
        <v>7400000</v>
      </c>
      <c r="H229" s="65">
        <f t="shared" ref="H229:J230" si="15">H230</f>
        <v>7400000</v>
      </c>
      <c r="I229" s="65">
        <f t="shared" si="15"/>
        <v>0</v>
      </c>
      <c r="J229" s="65">
        <f t="shared" si="15"/>
        <v>0</v>
      </c>
    </row>
    <row r="230" spans="1:10" s="4" customFormat="1" ht="31.5" x14ac:dyDescent="0.2">
      <c r="A230" s="28" t="s">
        <v>312</v>
      </c>
      <c r="B230" s="28"/>
      <c r="C230" s="28"/>
      <c r="D230" s="60" t="s">
        <v>317</v>
      </c>
      <c r="E230" s="36"/>
      <c r="F230" s="36"/>
      <c r="G230" s="64">
        <f t="shared" si="13"/>
        <v>7400000</v>
      </c>
      <c r="H230" s="65">
        <f t="shared" si="15"/>
        <v>7400000</v>
      </c>
      <c r="I230" s="65">
        <f t="shared" si="15"/>
        <v>0</v>
      </c>
      <c r="J230" s="65">
        <f t="shared" si="15"/>
        <v>0</v>
      </c>
    </row>
    <row r="231" spans="1:10" s="5" customFormat="1" ht="20.25" x14ac:dyDescent="0.2">
      <c r="A231" s="26" t="s">
        <v>313</v>
      </c>
      <c r="B231" s="26" t="s">
        <v>162</v>
      </c>
      <c r="C231" s="26" t="s">
        <v>8</v>
      </c>
      <c r="D231" s="50" t="s">
        <v>161</v>
      </c>
      <c r="E231" s="61"/>
      <c r="F231" s="61"/>
      <c r="G231" s="64">
        <f t="shared" si="13"/>
        <v>7400000</v>
      </c>
      <c r="H231" s="68">
        <v>7400000</v>
      </c>
      <c r="I231" s="68">
        <v>0</v>
      </c>
      <c r="J231" s="68">
        <v>0</v>
      </c>
    </row>
    <row r="232" spans="1:10" s="4" customFormat="1" ht="31.5" x14ac:dyDescent="0.2">
      <c r="A232" s="26"/>
      <c r="B232" s="26"/>
      <c r="C232" s="26"/>
      <c r="D232" s="33"/>
      <c r="E232" s="42" t="s">
        <v>289</v>
      </c>
      <c r="F232" s="34" t="s">
        <v>416</v>
      </c>
      <c r="G232" s="64">
        <f t="shared" si="13"/>
        <v>610000</v>
      </c>
      <c r="H232" s="65">
        <f>H234</f>
        <v>610000</v>
      </c>
      <c r="I232" s="65">
        <f>I234</f>
        <v>0</v>
      </c>
      <c r="J232" s="65">
        <f>J234</f>
        <v>0</v>
      </c>
    </row>
    <row r="233" spans="1:10" s="4" customFormat="1" ht="20.25" x14ac:dyDescent="0.2">
      <c r="A233" s="26"/>
      <c r="B233" s="26"/>
      <c r="C233" s="26"/>
      <c r="D233" s="33"/>
      <c r="E233" s="36" t="s">
        <v>2</v>
      </c>
      <c r="F233" s="36"/>
      <c r="G233" s="64">
        <f t="shared" si="13"/>
        <v>0</v>
      </c>
      <c r="H233" s="65"/>
      <c r="I233" s="65"/>
      <c r="J233" s="65"/>
    </row>
    <row r="234" spans="1:10" s="4" customFormat="1" ht="31.5" x14ac:dyDescent="0.2">
      <c r="A234" s="28" t="s">
        <v>44</v>
      </c>
      <c r="B234" s="28"/>
      <c r="C234" s="28"/>
      <c r="D234" s="37" t="s">
        <v>34</v>
      </c>
      <c r="E234" s="42"/>
      <c r="F234" s="42"/>
      <c r="G234" s="64">
        <f t="shared" si="13"/>
        <v>610000</v>
      </c>
      <c r="H234" s="65">
        <f t="shared" ref="H234:J235" si="16">H235</f>
        <v>610000</v>
      </c>
      <c r="I234" s="65">
        <f t="shared" si="16"/>
        <v>0</v>
      </c>
      <c r="J234" s="65">
        <f t="shared" si="16"/>
        <v>0</v>
      </c>
    </row>
    <row r="235" spans="1:10" s="4" customFormat="1" ht="31.5" x14ac:dyDescent="0.2">
      <c r="A235" s="28" t="s">
        <v>45</v>
      </c>
      <c r="B235" s="28"/>
      <c r="C235" s="28"/>
      <c r="D235" s="37" t="s">
        <v>34</v>
      </c>
      <c r="E235" s="42"/>
      <c r="F235" s="42"/>
      <c r="G235" s="64">
        <f t="shared" si="13"/>
        <v>610000</v>
      </c>
      <c r="H235" s="65">
        <f t="shared" si="16"/>
        <v>610000</v>
      </c>
      <c r="I235" s="65">
        <f t="shared" si="16"/>
        <v>0</v>
      </c>
      <c r="J235" s="65">
        <f t="shared" si="16"/>
        <v>0</v>
      </c>
    </row>
    <row r="236" spans="1:10" s="5" customFormat="1" ht="20.25" x14ac:dyDescent="0.2">
      <c r="A236" s="26" t="s">
        <v>179</v>
      </c>
      <c r="B236" s="26" t="s">
        <v>170</v>
      </c>
      <c r="C236" s="26" t="s">
        <v>20</v>
      </c>
      <c r="D236" s="50" t="s">
        <v>168</v>
      </c>
      <c r="E236" s="61"/>
      <c r="F236" s="61"/>
      <c r="G236" s="64">
        <f t="shared" si="13"/>
        <v>610000</v>
      </c>
      <c r="H236" s="68">
        <v>610000</v>
      </c>
      <c r="I236" s="68"/>
      <c r="J236" s="68"/>
    </row>
    <row r="237" spans="1:10" s="4" customFormat="1" ht="47.25" x14ac:dyDescent="0.2">
      <c r="A237" s="26"/>
      <c r="B237" s="26"/>
      <c r="C237" s="26"/>
      <c r="D237" s="50"/>
      <c r="E237" s="34" t="s">
        <v>442</v>
      </c>
      <c r="F237" s="34" t="s">
        <v>417</v>
      </c>
      <c r="G237" s="64">
        <f t="shared" si="13"/>
        <v>1402000</v>
      </c>
      <c r="H237" s="65">
        <f>H239</f>
        <v>1402000</v>
      </c>
      <c r="I237" s="65">
        <f>I239</f>
        <v>0</v>
      </c>
      <c r="J237" s="65">
        <f>J239</f>
        <v>0</v>
      </c>
    </row>
    <row r="238" spans="1:10" s="4" customFormat="1" ht="20.25" x14ac:dyDescent="0.2">
      <c r="A238" s="26"/>
      <c r="B238" s="26"/>
      <c r="C238" s="26"/>
      <c r="D238" s="50"/>
      <c r="E238" s="36" t="s">
        <v>2</v>
      </c>
      <c r="F238" s="36"/>
      <c r="G238" s="64">
        <f t="shared" si="13"/>
        <v>0</v>
      </c>
      <c r="H238" s="68"/>
      <c r="I238" s="68"/>
      <c r="J238" s="68"/>
    </row>
    <row r="239" spans="1:10" s="4" customFormat="1" ht="31.5" x14ac:dyDescent="0.2">
      <c r="A239" s="28" t="s">
        <v>311</v>
      </c>
      <c r="B239" s="28"/>
      <c r="C239" s="28"/>
      <c r="D239" s="60" t="s">
        <v>317</v>
      </c>
      <c r="E239" s="36"/>
      <c r="F239" s="36"/>
      <c r="G239" s="64">
        <f t="shared" si="13"/>
        <v>1402000</v>
      </c>
      <c r="H239" s="65">
        <f t="shared" ref="H239:J240" si="17">H240</f>
        <v>1402000</v>
      </c>
      <c r="I239" s="65">
        <f t="shared" si="17"/>
        <v>0</v>
      </c>
      <c r="J239" s="65">
        <f t="shared" si="17"/>
        <v>0</v>
      </c>
    </row>
    <row r="240" spans="1:10" s="4" customFormat="1" ht="31.5" x14ac:dyDescent="0.2">
      <c r="A240" s="28" t="s">
        <v>312</v>
      </c>
      <c r="B240" s="28"/>
      <c r="C240" s="28"/>
      <c r="D240" s="60" t="s">
        <v>317</v>
      </c>
      <c r="E240" s="36"/>
      <c r="F240" s="36"/>
      <c r="G240" s="64">
        <f t="shared" si="13"/>
        <v>1402000</v>
      </c>
      <c r="H240" s="65">
        <f t="shared" si="17"/>
        <v>1402000</v>
      </c>
      <c r="I240" s="65">
        <f t="shared" si="17"/>
        <v>0</v>
      </c>
      <c r="J240" s="65">
        <f t="shared" si="17"/>
        <v>0</v>
      </c>
    </row>
    <row r="241" spans="1:10" s="5" customFormat="1" ht="20.25" x14ac:dyDescent="0.2">
      <c r="A241" s="26" t="s">
        <v>313</v>
      </c>
      <c r="B241" s="26" t="s">
        <v>162</v>
      </c>
      <c r="C241" s="26" t="s">
        <v>8</v>
      </c>
      <c r="D241" s="50" t="s">
        <v>161</v>
      </c>
      <c r="E241" s="61"/>
      <c r="F241" s="61"/>
      <c r="G241" s="64">
        <f t="shared" si="13"/>
        <v>1402000</v>
      </c>
      <c r="H241" s="68">
        <v>1402000</v>
      </c>
      <c r="I241" s="68"/>
      <c r="J241" s="68"/>
    </row>
    <row r="242" spans="1:10" s="4" customFormat="1" ht="31.5" x14ac:dyDescent="0.2">
      <c r="A242" s="26"/>
      <c r="B242" s="26"/>
      <c r="C242" s="26"/>
      <c r="D242" s="50"/>
      <c r="E242" s="34" t="s">
        <v>184</v>
      </c>
      <c r="F242" s="34" t="s">
        <v>418</v>
      </c>
      <c r="G242" s="64">
        <f t="shared" si="13"/>
        <v>500000</v>
      </c>
      <c r="H242" s="65">
        <f>H244</f>
        <v>500000</v>
      </c>
      <c r="I242" s="65">
        <f>I244</f>
        <v>0</v>
      </c>
      <c r="J242" s="65">
        <f>J244</f>
        <v>0</v>
      </c>
    </row>
    <row r="243" spans="1:10" s="4" customFormat="1" ht="20.25" x14ac:dyDescent="0.2">
      <c r="A243" s="26"/>
      <c r="B243" s="26"/>
      <c r="C243" s="26"/>
      <c r="D243" s="50"/>
      <c r="E243" s="36" t="s">
        <v>2</v>
      </c>
      <c r="F243" s="36"/>
      <c r="G243" s="64">
        <f t="shared" si="13"/>
        <v>0</v>
      </c>
      <c r="H243" s="68"/>
      <c r="I243" s="68"/>
      <c r="J243" s="68"/>
    </row>
    <row r="244" spans="1:10" s="4" customFormat="1" ht="31.5" x14ac:dyDescent="0.2">
      <c r="A244" s="28" t="s">
        <v>116</v>
      </c>
      <c r="B244" s="26"/>
      <c r="C244" s="26"/>
      <c r="D244" s="37" t="s">
        <v>31</v>
      </c>
      <c r="E244" s="36"/>
      <c r="F244" s="36"/>
      <c r="G244" s="64">
        <f t="shared" si="13"/>
        <v>500000</v>
      </c>
      <c r="H244" s="65">
        <f t="shared" ref="H244:J245" si="18">H245</f>
        <v>500000</v>
      </c>
      <c r="I244" s="65">
        <f t="shared" si="18"/>
        <v>0</v>
      </c>
      <c r="J244" s="65">
        <f t="shared" si="18"/>
        <v>0</v>
      </c>
    </row>
    <row r="245" spans="1:10" s="4" customFormat="1" ht="31.5" x14ac:dyDescent="0.2">
      <c r="A245" s="28" t="s">
        <v>117</v>
      </c>
      <c r="B245" s="26"/>
      <c r="C245" s="26"/>
      <c r="D245" s="37" t="s">
        <v>31</v>
      </c>
      <c r="E245" s="36"/>
      <c r="F245" s="36"/>
      <c r="G245" s="64">
        <f t="shared" si="13"/>
        <v>500000</v>
      </c>
      <c r="H245" s="65">
        <f t="shared" si="18"/>
        <v>500000</v>
      </c>
      <c r="I245" s="65">
        <f t="shared" si="18"/>
        <v>0</v>
      </c>
      <c r="J245" s="65">
        <f t="shared" si="18"/>
        <v>0</v>
      </c>
    </row>
    <row r="246" spans="1:10" s="5" customFormat="1" ht="30.75" customHeight="1" x14ac:dyDescent="0.2">
      <c r="A246" s="26" t="s">
        <v>139</v>
      </c>
      <c r="B246" s="26" t="s">
        <v>140</v>
      </c>
      <c r="C246" s="26" t="s">
        <v>39</v>
      </c>
      <c r="D246" s="50" t="s">
        <v>141</v>
      </c>
      <c r="E246" s="43"/>
      <c r="F246" s="43"/>
      <c r="G246" s="64">
        <f t="shared" si="13"/>
        <v>500000</v>
      </c>
      <c r="H246" s="68">
        <v>500000</v>
      </c>
      <c r="I246" s="68"/>
      <c r="J246" s="68"/>
    </row>
    <row r="247" spans="1:10" s="4" customFormat="1" ht="47.25" x14ac:dyDescent="0.2">
      <c r="A247" s="26"/>
      <c r="B247" s="26"/>
      <c r="C247" s="26"/>
      <c r="D247" s="41"/>
      <c r="E247" s="34" t="s">
        <v>443</v>
      </c>
      <c r="F247" s="34" t="s">
        <v>419</v>
      </c>
      <c r="G247" s="64">
        <f t="shared" si="13"/>
        <v>991500</v>
      </c>
      <c r="H247" s="65">
        <f>H249</f>
        <v>991500</v>
      </c>
      <c r="I247" s="65">
        <f>I249</f>
        <v>0</v>
      </c>
      <c r="J247" s="65">
        <f>J249</f>
        <v>0</v>
      </c>
    </row>
    <row r="248" spans="1:10" s="4" customFormat="1" ht="20.25" x14ac:dyDescent="0.2">
      <c r="A248" s="26"/>
      <c r="B248" s="26"/>
      <c r="C248" s="26"/>
      <c r="D248" s="41"/>
      <c r="E248" s="36" t="s">
        <v>2</v>
      </c>
      <c r="F248" s="36"/>
      <c r="G248" s="64">
        <f t="shared" si="13"/>
        <v>0</v>
      </c>
      <c r="H248" s="68"/>
      <c r="I248" s="68"/>
      <c r="J248" s="68"/>
    </row>
    <row r="249" spans="1:10" s="4" customFormat="1" ht="31.5" x14ac:dyDescent="0.2">
      <c r="A249" s="28" t="s">
        <v>116</v>
      </c>
      <c r="B249" s="26"/>
      <c r="C249" s="26"/>
      <c r="D249" s="37" t="s">
        <v>150</v>
      </c>
      <c r="E249" s="36"/>
      <c r="F249" s="36"/>
      <c r="G249" s="64">
        <f t="shared" si="13"/>
        <v>991500</v>
      </c>
      <c r="H249" s="65">
        <f t="shared" ref="H249:J250" si="19">H250</f>
        <v>991500</v>
      </c>
      <c r="I249" s="65">
        <f t="shared" si="19"/>
        <v>0</v>
      </c>
      <c r="J249" s="65">
        <f t="shared" si="19"/>
        <v>0</v>
      </c>
    </row>
    <row r="250" spans="1:10" s="4" customFormat="1" ht="31.5" x14ac:dyDescent="0.2">
      <c r="A250" s="28" t="s">
        <v>117</v>
      </c>
      <c r="B250" s="26"/>
      <c r="C250" s="26"/>
      <c r="D250" s="37" t="s">
        <v>150</v>
      </c>
      <c r="E250" s="36"/>
      <c r="F250" s="36"/>
      <c r="G250" s="64">
        <f t="shared" si="13"/>
        <v>991500</v>
      </c>
      <c r="H250" s="65">
        <f t="shared" si="19"/>
        <v>991500</v>
      </c>
      <c r="I250" s="65">
        <f t="shared" si="19"/>
        <v>0</v>
      </c>
      <c r="J250" s="65">
        <f t="shared" si="19"/>
        <v>0</v>
      </c>
    </row>
    <row r="251" spans="1:10" s="4" customFormat="1" ht="31.5" x14ac:dyDescent="0.2">
      <c r="A251" s="26" t="s">
        <v>138</v>
      </c>
      <c r="B251" s="26" t="s">
        <v>54</v>
      </c>
      <c r="C251" s="26" t="s">
        <v>18</v>
      </c>
      <c r="D251" s="41" t="s">
        <v>53</v>
      </c>
      <c r="E251" s="36"/>
      <c r="F251" s="36"/>
      <c r="G251" s="64">
        <f t="shared" si="13"/>
        <v>991500</v>
      </c>
      <c r="H251" s="68">
        <v>991500</v>
      </c>
      <c r="I251" s="68"/>
      <c r="J251" s="68"/>
    </row>
    <row r="252" spans="1:10" s="4" customFormat="1" ht="63" x14ac:dyDescent="0.2">
      <c r="A252" s="26"/>
      <c r="B252" s="26"/>
      <c r="C252" s="26"/>
      <c r="D252" s="41"/>
      <c r="E252" s="34" t="s">
        <v>444</v>
      </c>
      <c r="F252" s="34" t="s">
        <v>420</v>
      </c>
      <c r="G252" s="64">
        <f t="shared" si="13"/>
        <v>2300000</v>
      </c>
      <c r="H252" s="65">
        <f>H254</f>
        <v>2300000</v>
      </c>
      <c r="I252" s="65">
        <f>I254</f>
        <v>0</v>
      </c>
      <c r="J252" s="65">
        <f>J254</f>
        <v>0</v>
      </c>
    </row>
    <row r="253" spans="1:10" s="4" customFormat="1" ht="20.25" x14ac:dyDescent="0.2">
      <c r="A253" s="26"/>
      <c r="B253" s="26"/>
      <c r="C253" s="26"/>
      <c r="D253" s="41"/>
      <c r="E253" s="36" t="s">
        <v>2</v>
      </c>
      <c r="F253" s="36"/>
      <c r="G253" s="64">
        <f t="shared" si="13"/>
        <v>0</v>
      </c>
      <c r="H253" s="65"/>
      <c r="I253" s="65"/>
      <c r="J253" s="65"/>
    </row>
    <row r="254" spans="1:10" s="4" customFormat="1" ht="31.5" x14ac:dyDescent="0.2">
      <c r="A254" s="28" t="s">
        <v>116</v>
      </c>
      <c r="B254" s="26"/>
      <c r="C254" s="26"/>
      <c r="D254" s="37" t="s">
        <v>150</v>
      </c>
      <c r="E254" s="43"/>
      <c r="F254" s="43"/>
      <c r="G254" s="64">
        <f t="shared" si="13"/>
        <v>2300000</v>
      </c>
      <c r="H254" s="65">
        <f t="shared" ref="H254:J255" si="20">H255</f>
        <v>2300000</v>
      </c>
      <c r="I254" s="65">
        <f t="shared" si="20"/>
        <v>0</v>
      </c>
      <c r="J254" s="65">
        <f t="shared" si="20"/>
        <v>0</v>
      </c>
    </row>
    <row r="255" spans="1:10" s="4" customFormat="1" ht="31.5" x14ac:dyDescent="0.2">
      <c r="A255" s="28" t="s">
        <v>117</v>
      </c>
      <c r="B255" s="26"/>
      <c r="C255" s="26"/>
      <c r="D255" s="37" t="s">
        <v>150</v>
      </c>
      <c r="E255" s="43"/>
      <c r="F255" s="43"/>
      <c r="G255" s="64">
        <f>H255+I255</f>
        <v>2300000</v>
      </c>
      <c r="H255" s="65">
        <f t="shared" si="20"/>
        <v>2300000</v>
      </c>
      <c r="I255" s="65">
        <f t="shared" si="20"/>
        <v>0</v>
      </c>
      <c r="J255" s="65">
        <f t="shared" si="20"/>
        <v>0</v>
      </c>
    </row>
    <row r="256" spans="1:10" s="4" customFormat="1" ht="20.25" x14ac:dyDescent="0.2">
      <c r="A256" s="26" t="s">
        <v>188</v>
      </c>
      <c r="B256" s="26" t="s">
        <v>124</v>
      </c>
      <c r="C256" s="26" t="s">
        <v>4</v>
      </c>
      <c r="D256" s="50" t="s">
        <v>436</v>
      </c>
      <c r="E256" s="36"/>
      <c r="F256" s="36"/>
      <c r="G256" s="64">
        <f>H256+I256</f>
        <v>2300000</v>
      </c>
      <c r="H256" s="68">
        <v>2300000</v>
      </c>
      <c r="I256" s="68"/>
      <c r="J256" s="68"/>
    </row>
    <row r="257" spans="1:10" s="4" customFormat="1" ht="47.25" x14ac:dyDescent="0.2">
      <c r="A257" s="26"/>
      <c r="B257" s="26"/>
      <c r="C257" s="26"/>
      <c r="D257" s="33"/>
      <c r="E257" s="34" t="s">
        <v>290</v>
      </c>
      <c r="F257" s="34" t="s">
        <v>421</v>
      </c>
      <c r="G257" s="64">
        <f>H257+I257</f>
        <v>311209329</v>
      </c>
      <c r="H257" s="64">
        <f>H263+H259</f>
        <v>0</v>
      </c>
      <c r="I257" s="64">
        <f>I263+I259</f>
        <v>311209329</v>
      </c>
      <c r="J257" s="64">
        <f>J263+J259</f>
        <v>405198</v>
      </c>
    </row>
    <row r="258" spans="1:10" s="4" customFormat="1" ht="20.25" x14ac:dyDescent="0.2">
      <c r="A258" s="26"/>
      <c r="B258" s="26"/>
      <c r="C258" s="26"/>
      <c r="D258" s="33"/>
      <c r="E258" s="36" t="s">
        <v>2</v>
      </c>
      <c r="F258" s="58"/>
      <c r="G258" s="64"/>
      <c r="H258" s="65"/>
      <c r="I258" s="68"/>
      <c r="J258" s="67"/>
    </row>
    <row r="259" spans="1:10" s="4" customFormat="1" ht="47.25" x14ac:dyDescent="0.2">
      <c r="A259" s="28" t="s">
        <v>109</v>
      </c>
      <c r="B259" s="28"/>
      <c r="C259" s="28"/>
      <c r="D259" s="37" t="s">
        <v>27</v>
      </c>
      <c r="E259" s="36"/>
      <c r="F259" s="62">
        <v>0</v>
      </c>
      <c r="G259" s="64">
        <f>H259+I259</f>
        <v>234651205</v>
      </c>
      <c r="H259" s="65">
        <f>H260</f>
        <v>0</v>
      </c>
      <c r="I259" s="64">
        <f>I260</f>
        <v>234651205</v>
      </c>
      <c r="J259" s="64">
        <f>J260</f>
        <v>405198</v>
      </c>
    </row>
    <row r="260" spans="1:10" s="4" customFormat="1" ht="47.25" x14ac:dyDescent="0.2">
      <c r="A260" s="28" t="s">
        <v>110</v>
      </c>
      <c r="B260" s="28"/>
      <c r="C260" s="28"/>
      <c r="D260" s="37" t="s">
        <v>27</v>
      </c>
      <c r="E260" s="36"/>
      <c r="F260" s="62">
        <v>0</v>
      </c>
      <c r="G260" s="64">
        <f>H260+I260</f>
        <v>234651205</v>
      </c>
      <c r="H260" s="64">
        <f>H261+H262</f>
        <v>0</v>
      </c>
      <c r="I260" s="64">
        <f>I261+I262</f>
        <v>234651205</v>
      </c>
      <c r="J260" s="64">
        <f>J261+J262</f>
        <v>405198</v>
      </c>
    </row>
    <row r="261" spans="1:10" s="4" customFormat="1" ht="20.25" x14ac:dyDescent="0.2">
      <c r="A261" s="26" t="s">
        <v>227</v>
      </c>
      <c r="B261" s="26" t="s">
        <v>192</v>
      </c>
      <c r="C261" s="26" t="s">
        <v>193</v>
      </c>
      <c r="D261" s="33" t="s">
        <v>194</v>
      </c>
      <c r="E261" s="36"/>
      <c r="F261" s="58">
        <v>0</v>
      </c>
      <c r="G261" s="64">
        <f t="shared" ref="G261:G276" si="21">H261+I261</f>
        <v>234246007</v>
      </c>
      <c r="H261" s="65"/>
      <c r="I261" s="68">
        <v>234246007</v>
      </c>
      <c r="J261" s="67"/>
    </row>
    <row r="262" spans="1:10" s="4" customFormat="1" ht="20.25" x14ac:dyDescent="0.2">
      <c r="A262" s="26">
        <v>1217640</v>
      </c>
      <c r="B262" s="26" t="s">
        <v>340</v>
      </c>
      <c r="C262" s="26" t="s">
        <v>39</v>
      </c>
      <c r="D262" s="33" t="s">
        <v>341</v>
      </c>
      <c r="E262" s="36"/>
      <c r="F262" s="58"/>
      <c r="G262" s="64">
        <f t="shared" si="21"/>
        <v>405198</v>
      </c>
      <c r="H262" s="65"/>
      <c r="I262" s="68">
        <v>405198</v>
      </c>
      <c r="J262" s="67">
        <v>405198</v>
      </c>
    </row>
    <row r="263" spans="1:10" s="4" customFormat="1" ht="31.5" x14ac:dyDescent="0.2">
      <c r="A263" s="28" t="s">
        <v>257</v>
      </c>
      <c r="B263" s="28"/>
      <c r="C263" s="28"/>
      <c r="D263" s="37" t="s">
        <v>196</v>
      </c>
      <c r="E263" s="43"/>
      <c r="F263" s="43"/>
      <c r="G263" s="64">
        <f t="shared" si="21"/>
        <v>76558124</v>
      </c>
      <c r="H263" s="65">
        <f>H264</f>
        <v>0</v>
      </c>
      <c r="I263" s="65">
        <f>I264</f>
        <v>76558124</v>
      </c>
      <c r="J263" s="68">
        <f>J264</f>
        <v>0</v>
      </c>
    </row>
    <row r="264" spans="1:10" s="4" customFormat="1" ht="31.5" x14ac:dyDescent="0.2">
      <c r="A264" s="28" t="s">
        <v>195</v>
      </c>
      <c r="B264" s="28"/>
      <c r="C264" s="28"/>
      <c r="D264" s="37" t="s">
        <v>196</v>
      </c>
      <c r="E264" s="36"/>
      <c r="F264" s="62">
        <v>0</v>
      </c>
      <c r="G264" s="64">
        <f t="shared" si="21"/>
        <v>76558124</v>
      </c>
      <c r="H264" s="65">
        <f>H265+H266</f>
        <v>0</v>
      </c>
      <c r="I264" s="65">
        <f>I265+I266</f>
        <v>76558124</v>
      </c>
      <c r="J264" s="68">
        <f>J265+J266</f>
        <v>0</v>
      </c>
    </row>
    <row r="265" spans="1:10" s="4" customFormat="1" ht="20.25" x14ac:dyDescent="0.2">
      <c r="A265" s="26" t="s">
        <v>197</v>
      </c>
      <c r="B265" s="26" t="s">
        <v>192</v>
      </c>
      <c r="C265" s="26" t="s">
        <v>193</v>
      </c>
      <c r="D265" s="33" t="s">
        <v>194</v>
      </c>
      <c r="E265" s="42"/>
      <c r="F265" s="58">
        <v>0</v>
      </c>
      <c r="G265" s="64">
        <f t="shared" si="21"/>
        <v>53400000</v>
      </c>
      <c r="H265" s="65"/>
      <c r="I265" s="68">
        <v>53400000</v>
      </c>
      <c r="J265" s="68"/>
    </row>
    <row r="266" spans="1:10" s="4" customFormat="1" ht="47.25" x14ac:dyDescent="0.2">
      <c r="A266" s="26" t="s">
        <v>220</v>
      </c>
      <c r="B266" s="26" t="s">
        <v>221</v>
      </c>
      <c r="C266" s="26" t="s">
        <v>9</v>
      </c>
      <c r="D266" s="33" t="s">
        <v>283</v>
      </c>
      <c r="E266" s="42"/>
      <c r="F266" s="58"/>
      <c r="G266" s="64">
        <f>H266+I266</f>
        <v>23158124</v>
      </c>
      <c r="H266" s="65"/>
      <c r="I266" s="68">
        <v>23158124</v>
      </c>
      <c r="J266" s="68"/>
    </row>
    <row r="267" spans="1:10" s="4" customFormat="1" ht="20.25" x14ac:dyDescent="0.2">
      <c r="A267" s="26"/>
      <c r="B267" s="26"/>
      <c r="C267" s="26"/>
      <c r="D267" s="47" t="s">
        <v>2</v>
      </c>
      <c r="E267" s="36"/>
      <c r="F267" s="58"/>
      <c r="G267" s="64">
        <f t="shared" si="21"/>
        <v>0</v>
      </c>
      <c r="H267" s="65"/>
      <c r="I267" s="65"/>
      <c r="J267" s="68"/>
    </row>
    <row r="268" spans="1:10" s="4" customFormat="1" ht="20.25" x14ac:dyDescent="0.2">
      <c r="A268" s="26"/>
      <c r="B268" s="26"/>
      <c r="C268" s="26"/>
      <c r="D268" s="47" t="s">
        <v>228</v>
      </c>
      <c r="E268" s="42"/>
      <c r="F268" s="58"/>
      <c r="G268" s="70">
        <f t="shared" si="21"/>
        <v>6600000</v>
      </c>
      <c r="H268" s="65"/>
      <c r="I268" s="69">
        <v>6600000</v>
      </c>
      <c r="J268" s="68"/>
    </row>
    <row r="269" spans="1:10" s="4" customFormat="1" ht="20.25" x14ac:dyDescent="0.2">
      <c r="A269" s="26"/>
      <c r="B269" s="26"/>
      <c r="C269" s="26"/>
      <c r="D269" s="47" t="s">
        <v>222</v>
      </c>
      <c r="E269" s="42"/>
      <c r="F269" s="58"/>
      <c r="G269" s="70">
        <f t="shared" si="21"/>
        <v>16558124</v>
      </c>
      <c r="H269" s="65"/>
      <c r="I269" s="69">
        <v>16558124</v>
      </c>
      <c r="J269" s="68"/>
    </row>
    <row r="270" spans="1:10" s="4" customFormat="1" ht="31.5" x14ac:dyDescent="0.2">
      <c r="A270" s="26"/>
      <c r="B270" s="26"/>
      <c r="C270" s="26"/>
      <c r="D270" s="33"/>
      <c r="E270" s="34" t="s">
        <v>306</v>
      </c>
      <c r="F270" s="34" t="s">
        <v>422</v>
      </c>
      <c r="G270" s="64">
        <f>H270+I270</f>
        <v>135312121</v>
      </c>
      <c r="H270" s="65">
        <f>H272</f>
        <v>16422421</v>
      </c>
      <c r="I270" s="65">
        <f>I272</f>
        <v>118889700</v>
      </c>
      <c r="J270" s="65">
        <f>J272</f>
        <v>118889700</v>
      </c>
    </row>
    <row r="271" spans="1:10" s="4" customFormat="1" ht="20.25" x14ac:dyDescent="0.2">
      <c r="A271" s="30"/>
      <c r="B271" s="30"/>
      <c r="C271" s="30"/>
      <c r="D271" s="44"/>
      <c r="E271" s="36" t="s">
        <v>2</v>
      </c>
      <c r="F271" s="36"/>
      <c r="G271" s="64">
        <f t="shared" si="21"/>
        <v>0</v>
      </c>
      <c r="H271" s="75"/>
      <c r="I271" s="75"/>
      <c r="J271" s="75"/>
    </row>
    <row r="272" spans="1:10" s="4" customFormat="1" ht="31.5" x14ac:dyDescent="0.2">
      <c r="A272" s="28" t="s">
        <v>207</v>
      </c>
      <c r="B272" s="28"/>
      <c r="C272" s="28"/>
      <c r="D272" s="37" t="s">
        <v>208</v>
      </c>
      <c r="E272" s="36"/>
      <c r="F272" s="36"/>
      <c r="G272" s="64">
        <f t="shared" si="21"/>
        <v>135312121</v>
      </c>
      <c r="H272" s="65">
        <f>H273</f>
        <v>16422421</v>
      </c>
      <c r="I272" s="65">
        <f>I273</f>
        <v>118889700</v>
      </c>
      <c r="J272" s="65">
        <f>J273</f>
        <v>118889700</v>
      </c>
    </row>
    <row r="273" spans="1:10" s="4" customFormat="1" ht="31.5" x14ac:dyDescent="0.2">
      <c r="A273" s="28" t="s">
        <v>209</v>
      </c>
      <c r="B273" s="28"/>
      <c r="C273" s="28"/>
      <c r="D273" s="37" t="s">
        <v>208</v>
      </c>
      <c r="E273" s="36"/>
      <c r="F273" s="36"/>
      <c r="G273" s="64">
        <f>H273+I273</f>
        <v>135312121</v>
      </c>
      <c r="H273" s="65">
        <f>H274+H275</f>
        <v>16422421</v>
      </c>
      <c r="I273" s="65">
        <f>I274+I275</f>
        <v>118889700</v>
      </c>
      <c r="J273" s="65">
        <f>J274+J275</f>
        <v>118889700</v>
      </c>
    </row>
    <row r="274" spans="1:10" s="5" customFormat="1" ht="20.25" x14ac:dyDescent="0.2">
      <c r="A274" s="26" t="s">
        <v>213</v>
      </c>
      <c r="B274" s="26" t="s">
        <v>162</v>
      </c>
      <c r="C274" s="26" t="s">
        <v>8</v>
      </c>
      <c r="D274" s="33" t="s">
        <v>161</v>
      </c>
      <c r="E274" s="40"/>
      <c r="F274" s="40"/>
      <c r="G274" s="64">
        <f t="shared" si="21"/>
        <v>135061670</v>
      </c>
      <c r="H274" s="68">
        <v>16171970</v>
      </c>
      <c r="I274" s="68">
        <v>118889700</v>
      </c>
      <c r="J274" s="68">
        <v>118889700</v>
      </c>
    </row>
    <row r="275" spans="1:10" s="4" customFormat="1" ht="47.25" x14ac:dyDescent="0.2">
      <c r="A275" s="26" t="s">
        <v>322</v>
      </c>
      <c r="B275" s="26" t="s">
        <v>221</v>
      </c>
      <c r="C275" s="26" t="s">
        <v>9</v>
      </c>
      <c r="D275" s="33" t="s">
        <v>323</v>
      </c>
      <c r="E275" s="42"/>
      <c r="F275" s="58"/>
      <c r="G275" s="64">
        <f>H275+I275</f>
        <v>250451</v>
      </c>
      <c r="H275" s="68">
        <v>250451</v>
      </c>
      <c r="I275" s="68"/>
      <c r="J275" s="68"/>
    </row>
    <row r="276" spans="1:10" s="4" customFormat="1" ht="31.5" x14ac:dyDescent="0.2">
      <c r="A276" s="26"/>
      <c r="B276" s="26"/>
      <c r="C276" s="26"/>
      <c r="D276" s="33"/>
      <c r="E276" s="34" t="s">
        <v>449</v>
      </c>
      <c r="F276" s="34" t="s">
        <v>423</v>
      </c>
      <c r="G276" s="64">
        <f t="shared" si="21"/>
        <v>130992595</v>
      </c>
      <c r="H276" s="65"/>
      <c r="I276" s="66">
        <f>I278</f>
        <v>130992595</v>
      </c>
      <c r="J276" s="66">
        <f>J278</f>
        <v>130992595</v>
      </c>
    </row>
    <row r="277" spans="1:10" s="4" customFormat="1" ht="20.25" x14ac:dyDescent="0.2">
      <c r="A277" s="26"/>
      <c r="B277" s="26"/>
      <c r="C277" s="26"/>
      <c r="D277" s="33"/>
      <c r="E277" s="36" t="s">
        <v>2</v>
      </c>
      <c r="F277" s="58"/>
      <c r="G277" s="64"/>
      <c r="H277" s="65">
        <v>0</v>
      </c>
      <c r="I277" s="67"/>
      <c r="J277" s="67"/>
    </row>
    <row r="278" spans="1:10" s="4" customFormat="1" ht="47.25" x14ac:dyDescent="0.2">
      <c r="A278" s="28" t="s">
        <v>109</v>
      </c>
      <c r="B278" s="28"/>
      <c r="C278" s="28"/>
      <c r="D278" s="37" t="s">
        <v>27</v>
      </c>
      <c r="E278" s="42"/>
      <c r="F278" s="62">
        <v>0</v>
      </c>
      <c r="G278" s="64">
        <f t="shared" ref="G278:G283" si="22">H278+I278</f>
        <v>130992595</v>
      </c>
      <c r="H278" s="65"/>
      <c r="I278" s="65">
        <f>I279</f>
        <v>130992595</v>
      </c>
      <c r="J278" s="65">
        <f>J279</f>
        <v>130992595</v>
      </c>
    </row>
    <row r="279" spans="1:10" s="4" customFormat="1" ht="47.25" x14ac:dyDescent="0.2">
      <c r="A279" s="28" t="s">
        <v>110</v>
      </c>
      <c r="B279" s="28"/>
      <c r="C279" s="28"/>
      <c r="D279" s="37" t="s">
        <v>27</v>
      </c>
      <c r="E279" s="42"/>
      <c r="F279" s="62">
        <v>0</v>
      </c>
      <c r="G279" s="64">
        <f t="shared" si="22"/>
        <v>130992595</v>
      </c>
      <c r="H279" s="65">
        <f>H280+H281+H282</f>
        <v>0</v>
      </c>
      <c r="I279" s="65">
        <f>I280+I281+I282</f>
        <v>130992595</v>
      </c>
      <c r="J279" s="65">
        <f>J280+J281+J282</f>
        <v>130992595</v>
      </c>
    </row>
    <row r="280" spans="1:10" s="4" customFormat="1" ht="31.5" x14ac:dyDescent="0.2">
      <c r="A280" s="26" t="s">
        <v>198</v>
      </c>
      <c r="B280" s="26" t="s">
        <v>199</v>
      </c>
      <c r="C280" s="26" t="s">
        <v>26</v>
      </c>
      <c r="D280" s="33" t="s">
        <v>229</v>
      </c>
      <c r="E280" s="42"/>
      <c r="F280" s="58"/>
      <c r="G280" s="64">
        <f t="shared" si="22"/>
        <v>85992595</v>
      </c>
      <c r="H280" s="68"/>
      <c r="I280" s="68">
        <v>85992595</v>
      </c>
      <c r="J280" s="68">
        <v>85992595</v>
      </c>
    </row>
    <row r="281" spans="1:10" s="4" customFormat="1" ht="47.25" x14ac:dyDescent="0.2">
      <c r="A281" s="26" t="s">
        <v>230</v>
      </c>
      <c r="B281" s="26" t="s">
        <v>231</v>
      </c>
      <c r="C281" s="26" t="s">
        <v>4</v>
      </c>
      <c r="D281" s="33" t="s">
        <v>232</v>
      </c>
      <c r="E281" s="42"/>
      <c r="F281" s="58"/>
      <c r="G281" s="64">
        <f t="shared" si="22"/>
        <v>40000000</v>
      </c>
      <c r="H281" s="68"/>
      <c r="I281" s="68">
        <v>40000000</v>
      </c>
      <c r="J281" s="68">
        <v>40000000</v>
      </c>
    </row>
    <row r="282" spans="1:10" s="4" customFormat="1" ht="31.5" x14ac:dyDescent="0.2">
      <c r="A282" s="26" t="s">
        <v>321</v>
      </c>
      <c r="B282" s="26" t="s">
        <v>261</v>
      </c>
      <c r="C282" s="26" t="s">
        <v>4</v>
      </c>
      <c r="D282" s="33" t="s">
        <v>262</v>
      </c>
      <c r="E282" s="42"/>
      <c r="F282" s="58"/>
      <c r="G282" s="64">
        <f t="shared" si="22"/>
        <v>5000000</v>
      </c>
      <c r="H282" s="68"/>
      <c r="I282" s="68">
        <v>5000000</v>
      </c>
      <c r="J282" s="68">
        <v>5000000</v>
      </c>
    </row>
    <row r="283" spans="1:10" s="4" customFormat="1" ht="72.75" customHeight="1" x14ac:dyDescent="0.2">
      <c r="A283" s="26"/>
      <c r="B283" s="26"/>
      <c r="C283" s="26"/>
      <c r="D283" s="33"/>
      <c r="E283" s="34" t="s">
        <v>325</v>
      </c>
      <c r="F283" s="34" t="s">
        <v>424</v>
      </c>
      <c r="G283" s="64">
        <f t="shared" si="22"/>
        <v>24000000</v>
      </c>
      <c r="H283" s="65">
        <f>H285</f>
        <v>7025000</v>
      </c>
      <c r="I283" s="66">
        <f>I285</f>
        <v>16975000</v>
      </c>
      <c r="J283" s="66">
        <f>J285</f>
        <v>16975000</v>
      </c>
    </row>
    <row r="284" spans="1:10" s="4" customFormat="1" ht="20.25" x14ac:dyDescent="0.2">
      <c r="A284" s="26"/>
      <c r="B284" s="26"/>
      <c r="C284" s="26"/>
      <c r="D284" s="33"/>
      <c r="E284" s="36" t="s">
        <v>2</v>
      </c>
      <c r="F284" s="58"/>
      <c r="G284" s="64"/>
      <c r="H284" s="65"/>
      <c r="I284" s="67"/>
      <c r="J284" s="67"/>
    </row>
    <row r="285" spans="1:10" s="4" customFormat="1" ht="31.5" x14ac:dyDescent="0.2">
      <c r="A285" s="28" t="s">
        <v>326</v>
      </c>
      <c r="B285" s="28"/>
      <c r="C285" s="28"/>
      <c r="D285" s="37" t="s">
        <v>327</v>
      </c>
      <c r="E285" s="42"/>
      <c r="F285" s="62"/>
      <c r="G285" s="64">
        <f>H285+I285</f>
        <v>24000000</v>
      </c>
      <c r="H285" s="65">
        <f t="shared" ref="H285:J286" si="23">H286</f>
        <v>7025000</v>
      </c>
      <c r="I285" s="65">
        <f t="shared" si="23"/>
        <v>16975000</v>
      </c>
      <c r="J285" s="65">
        <f t="shared" si="23"/>
        <v>16975000</v>
      </c>
    </row>
    <row r="286" spans="1:10" s="4" customFormat="1" ht="31.5" x14ac:dyDescent="0.2">
      <c r="A286" s="28" t="s">
        <v>328</v>
      </c>
      <c r="B286" s="28"/>
      <c r="C286" s="28"/>
      <c r="D286" s="37" t="s">
        <v>327</v>
      </c>
      <c r="E286" s="42"/>
      <c r="F286" s="62"/>
      <c r="G286" s="64">
        <f>H286+I286</f>
        <v>24000000</v>
      </c>
      <c r="H286" s="65">
        <f t="shared" si="23"/>
        <v>7025000</v>
      </c>
      <c r="I286" s="65">
        <f t="shared" si="23"/>
        <v>16975000</v>
      </c>
      <c r="J286" s="65">
        <f t="shared" si="23"/>
        <v>16975000</v>
      </c>
    </row>
    <row r="287" spans="1:10" s="4" customFormat="1" ht="47.25" x14ac:dyDescent="0.2">
      <c r="A287" s="26" t="s">
        <v>329</v>
      </c>
      <c r="B287" s="26" t="s">
        <v>221</v>
      </c>
      <c r="C287" s="26" t="s">
        <v>9</v>
      </c>
      <c r="D287" s="33" t="s">
        <v>323</v>
      </c>
      <c r="E287" s="42"/>
      <c r="F287" s="58"/>
      <c r="G287" s="64">
        <f>H287+I287</f>
        <v>24000000</v>
      </c>
      <c r="H287" s="68">
        <v>7025000</v>
      </c>
      <c r="I287" s="68">
        <v>16975000</v>
      </c>
      <c r="J287" s="68">
        <v>16975000</v>
      </c>
    </row>
    <row r="288" spans="1:10" s="4" customFormat="1" ht="66" customHeight="1" x14ac:dyDescent="0.2">
      <c r="A288" s="26"/>
      <c r="B288" s="26"/>
      <c r="C288" s="26"/>
      <c r="D288" s="33"/>
      <c r="E288" s="42" t="s">
        <v>445</v>
      </c>
      <c r="F288" s="34" t="s">
        <v>425</v>
      </c>
      <c r="G288" s="64">
        <f>H288+I288</f>
        <v>4460400</v>
      </c>
      <c r="H288" s="68">
        <f>H290</f>
        <v>4460400</v>
      </c>
      <c r="I288" s="68">
        <v>0</v>
      </c>
      <c r="J288" s="68">
        <v>0</v>
      </c>
    </row>
    <row r="289" spans="1:13" s="4" customFormat="1" ht="20.25" x14ac:dyDescent="0.2">
      <c r="A289" s="26"/>
      <c r="B289" s="26"/>
      <c r="C289" s="26"/>
      <c r="D289" s="33"/>
      <c r="E289" s="63" t="s">
        <v>2</v>
      </c>
      <c r="F289" s="34"/>
      <c r="G289" s="64"/>
      <c r="H289" s="68"/>
      <c r="I289" s="68"/>
      <c r="J289" s="68"/>
    </row>
    <row r="290" spans="1:13" s="4" customFormat="1" ht="31.5" x14ac:dyDescent="0.2">
      <c r="A290" s="28" t="s">
        <v>335</v>
      </c>
      <c r="B290" s="28"/>
      <c r="C290" s="28"/>
      <c r="D290" s="37" t="s">
        <v>336</v>
      </c>
      <c r="E290" s="42"/>
      <c r="F290" s="62"/>
      <c r="G290" s="64">
        <f>H290+I290</f>
        <v>4460400</v>
      </c>
      <c r="H290" s="65">
        <f t="shared" ref="H290:J291" si="24">H291</f>
        <v>4460400</v>
      </c>
      <c r="I290" s="65">
        <f t="shared" si="24"/>
        <v>0</v>
      </c>
      <c r="J290" s="65">
        <f t="shared" si="24"/>
        <v>0</v>
      </c>
    </row>
    <row r="291" spans="1:13" s="4" customFormat="1" ht="31.5" x14ac:dyDescent="0.2">
      <c r="A291" s="28" t="s">
        <v>337</v>
      </c>
      <c r="B291" s="28"/>
      <c r="C291" s="28"/>
      <c r="D291" s="37" t="s">
        <v>336</v>
      </c>
      <c r="E291" s="42"/>
      <c r="F291" s="62"/>
      <c r="G291" s="64">
        <f>H291+I291</f>
        <v>4460400</v>
      </c>
      <c r="H291" s="65">
        <f t="shared" si="24"/>
        <v>4460400</v>
      </c>
      <c r="I291" s="65">
        <f t="shared" si="24"/>
        <v>0</v>
      </c>
      <c r="J291" s="65">
        <f t="shared" si="24"/>
        <v>0</v>
      </c>
    </row>
    <row r="292" spans="1:13" s="4" customFormat="1" ht="47.25" x14ac:dyDescent="0.2">
      <c r="A292" s="26" t="s">
        <v>338</v>
      </c>
      <c r="B292" s="26" t="s">
        <v>221</v>
      </c>
      <c r="C292" s="26" t="s">
        <v>9</v>
      </c>
      <c r="D292" s="33" t="s">
        <v>323</v>
      </c>
      <c r="E292" s="42"/>
      <c r="F292" s="58"/>
      <c r="G292" s="64">
        <v>4460400</v>
      </c>
      <c r="H292" s="68">
        <v>4460400</v>
      </c>
      <c r="I292" s="68"/>
      <c r="J292" s="68"/>
    </row>
    <row r="293" spans="1:13" s="4" customFormat="1" ht="71.25" x14ac:dyDescent="0.2">
      <c r="A293" s="80"/>
      <c r="B293" s="80"/>
      <c r="C293" s="80"/>
      <c r="D293" s="81"/>
      <c r="E293" s="91" t="s">
        <v>427</v>
      </c>
      <c r="F293" s="91" t="s">
        <v>426</v>
      </c>
      <c r="G293" s="64">
        <f>H293+I293</f>
        <v>1799600</v>
      </c>
      <c r="H293" s="65">
        <f>H295</f>
        <v>1019600</v>
      </c>
      <c r="I293" s="65">
        <f>I295</f>
        <v>780000</v>
      </c>
      <c r="J293" s="65">
        <f>J295</f>
        <v>780000</v>
      </c>
    </row>
    <row r="294" spans="1:13" s="4" customFormat="1" ht="15" customHeight="1" x14ac:dyDescent="0.2">
      <c r="A294" s="80"/>
      <c r="B294" s="80"/>
      <c r="C294" s="80"/>
      <c r="D294" s="82"/>
      <c r="E294" s="83" t="s">
        <v>2</v>
      </c>
      <c r="F294" s="84"/>
      <c r="G294" s="85"/>
      <c r="H294" s="84"/>
      <c r="I294" s="84"/>
      <c r="J294" s="84"/>
    </row>
    <row r="295" spans="1:13" s="4" customFormat="1" ht="31.5" x14ac:dyDescent="0.2">
      <c r="A295" s="28" t="s">
        <v>126</v>
      </c>
      <c r="B295" s="28"/>
      <c r="C295" s="28"/>
      <c r="D295" s="54" t="s">
        <v>35</v>
      </c>
      <c r="E295" s="43"/>
      <c r="F295" s="43"/>
      <c r="G295" s="64">
        <f>H295+I295</f>
        <v>1799600</v>
      </c>
      <c r="H295" s="65">
        <f t="shared" ref="H295:J296" si="25">H296</f>
        <v>1019600</v>
      </c>
      <c r="I295" s="65">
        <f t="shared" si="25"/>
        <v>780000</v>
      </c>
      <c r="J295" s="65">
        <f t="shared" si="25"/>
        <v>780000</v>
      </c>
    </row>
    <row r="296" spans="1:13" s="4" customFormat="1" ht="31.5" x14ac:dyDescent="0.2">
      <c r="A296" s="28" t="s">
        <v>127</v>
      </c>
      <c r="B296" s="28"/>
      <c r="C296" s="28"/>
      <c r="D296" s="54" t="s">
        <v>35</v>
      </c>
      <c r="E296" s="90"/>
      <c r="F296" s="43"/>
      <c r="G296" s="64">
        <f>H296+I296</f>
        <v>1799600</v>
      </c>
      <c r="H296" s="65">
        <f t="shared" si="25"/>
        <v>1019600</v>
      </c>
      <c r="I296" s="65">
        <f t="shared" si="25"/>
        <v>780000</v>
      </c>
      <c r="J296" s="65">
        <f t="shared" si="25"/>
        <v>780000</v>
      </c>
    </row>
    <row r="297" spans="1:13" s="88" customFormat="1" ht="55.5" customHeight="1" x14ac:dyDescent="0.2">
      <c r="A297" s="26" t="s">
        <v>381</v>
      </c>
      <c r="B297" s="26" t="s">
        <v>221</v>
      </c>
      <c r="C297" s="26" t="s">
        <v>9</v>
      </c>
      <c r="D297" s="89" t="s">
        <v>323</v>
      </c>
      <c r="E297" s="87"/>
      <c r="F297" s="87"/>
      <c r="G297" s="64">
        <f>H297+I297</f>
        <v>1799600</v>
      </c>
      <c r="H297" s="86">
        <v>1019600</v>
      </c>
      <c r="I297" s="86">
        <v>780000</v>
      </c>
      <c r="J297" s="86">
        <v>780000</v>
      </c>
    </row>
    <row r="298" spans="1:13" s="4" customFormat="1" ht="30" customHeight="1" x14ac:dyDescent="0.2">
      <c r="A298" s="25"/>
      <c r="B298" s="25"/>
      <c r="C298" s="25"/>
      <c r="D298" s="25" t="s">
        <v>297</v>
      </c>
      <c r="E298" s="25"/>
      <c r="F298" s="13"/>
      <c r="G298" s="64">
        <f>H298+I298</f>
        <v>4948232671.0799999</v>
      </c>
      <c r="H298" s="76">
        <f>H10+H41+H47+H70+H79+H86+H95+H101+H115+H123+H144+H157+H162+H167+H172+H220+H227+H232+H237+H242+H247+H252+H257+H270+H276+H30+H36+H283+H293+H288</f>
        <v>875573228.19000006</v>
      </c>
      <c r="I298" s="76">
        <f>I10+I41+I47+I70+I79+I86+I95+I101+I115+I123+I144+I157+I162+I167+I172+I220+I227+I232+I237+I242+I247+I252+I257+I270+I276+I30+I36+I283+I293</f>
        <v>4072659442.8900003</v>
      </c>
      <c r="J298" s="76">
        <f>J10+J41+J47+J70+J79+J86+J95+J101+J115+J123+J144+J157+J162+J167+J172+J220+J227+J232+J237+J242+J247+J252+J257+J270+J276+J30+J36+J283+J293</f>
        <v>2474900221.54</v>
      </c>
      <c r="K298" s="3"/>
    </row>
    <row r="300" spans="1:13" s="15" customFormat="1" ht="66" customHeight="1" x14ac:dyDescent="0.3">
      <c r="A300" s="9"/>
      <c r="B300" s="102" t="s">
        <v>308</v>
      </c>
      <c r="C300" s="102"/>
      <c r="D300" s="102"/>
      <c r="E300" s="102"/>
      <c r="F300" s="12"/>
      <c r="G300" s="12"/>
      <c r="H300" s="11"/>
      <c r="I300" s="99" t="s">
        <v>309</v>
      </c>
      <c r="J300" s="99"/>
      <c r="K300" s="14"/>
      <c r="L300" s="14"/>
      <c r="M300" s="14"/>
    </row>
  </sheetData>
  <sheetProtection selectLockedCells="1" selectUnlockedCells="1"/>
  <mergeCells count="17">
    <mergeCell ref="I300:J300"/>
    <mergeCell ref="A8:A9"/>
    <mergeCell ref="B8:B9"/>
    <mergeCell ref="C8:C9"/>
    <mergeCell ref="D8:D9"/>
    <mergeCell ref="E8:E9"/>
    <mergeCell ref="B300:E300"/>
    <mergeCell ref="F8:F9"/>
    <mergeCell ref="G8:G9"/>
    <mergeCell ref="H8:H9"/>
    <mergeCell ref="I8:J8"/>
    <mergeCell ref="I1:J1"/>
    <mergeCell ref="I2:J2"/>
    <mergeCell ref="I3:J3"/>
    <mergeCell ref="A4:J4"/>
    <mergeCell ref="A5:C5"/>
    <mergeCell ref="A6:C6"/>
  </mergeCells>
  <printOptions horizontalCentered="1"/>
  <pageMargins left="0.59055118110236227" right="0.19685039370078741" top="0.59055118110236227" bottom="1.1811023622047245" header="0" footer="0"/>
  <pageSetup paperSize="9" scale="46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полний  </vt:lpstr>
      <vt:lpstr>'полний  '!Excel_BuiltIn_Print_Titles</vt:lpstr>
      <vt:lpstr>'полний  '!Z_96E2A35E_4A48_419F_9E38_8CEFA5D27C66_.wvu.PrintArea</vt:lpstr>
      <vt:lpstr>'полний  '!Z_96E2A35E_4A48_419F_9E38_8CEFA5D27C66_.wvu.PrintTitles</vt:lpstr>
      <vt:lpstr>'полний  '!Z_ABBD498D_3D2F_4E62_985A_EF1DC4D9DC47_.wvu.PrintArea</vt:lpstr>
      <vt:lpstr>'полний  '!Z_ABBD498D_3D2F_4E62_985A_EF1DC4D9DC47_.wvu.PrintTitles</vt:lpstr>
      <vt:lpstr>'полний  '!Z_E02D48B6_D0D9_4E6E_B70D_8E13580A6528_.wvu.PrintArea</vt:lpstr>
      <vt:lpstr>'полний  '!Z_E02D48B6_D0D9_4E6E_B70D_8E13580A6528_.wvu.PrintTitles</vt:lpstr>
      <vt:lpstr>'полний  '!Заголовки_для_печати</vt:lpstr>
      <vt:lpstr>'полний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 Вита</dc:creator>
  <cp:lastModifiedBy>user</cp:lastModifiedBy>
  <cp:lastPrinted>2020-08-07T09:33:49Z</cp:lastPrinted>
  <dcterms:created xsi:type="dcterms:W3CDTF">2017-12-18T15:55:26Z</dcterms:created>
  <dcterms:modified xsi:type="dcterms:W3CDTF">2020-08-10T13:51:44Z</dcterms:modified>
</cp:coreProperties>
</file>