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120" windowWidth="19155" windowHeight="12960" activeTab="0"/>
  </bookViews>
  <sheets>
    <sheet name="полний " sheetId="1" r:id="rId1"/>
  </sheets>
  <definedNames>
    <definedName name="Excel_BuiltIn_Print_Titles" localSheetId="0">'полний '!$7:$7</definedName>
    <definedName name="Z_96E2A35E_4A48_419F_9E38_8CEFA5D27C66_.wvu.PrintArea" localSheetId="0">'полний '!$A$1:$J$300</definedName>
    <definedName name="Z_96E2A35E_4A48_419F_9E38_8CEFA5D27C66_.wvu.PrintTitles" localSheetId="0">'полний '!$7:$7</definedName>
    <definedName name="Z_96E2A35E_4A48_419F_9E38_8CEFA5D27C66_.wvu.Rows" localSheetId="0">'полний '!#REF!</definedName>
    <definedName name="Z_ABBD498D_3D2F_4E62_985A_EF1DC4D9DC47_.wvu.PrintArea" localSheetId="0">'полний '!$A$1:$J$300</definedName>
    <definedName name="Z_ABBD498D_3D2F_4E62_985A_EF1DC4D9DC47_.wvu.PrintTitles" localSheetId="0">'полний '!$7:$7</definedName>
    <definedName name="Z_ABBD498D_3D2F_4E62_985A_EF1DC4D9DC47_.wvu.Rows" localSheetId="0">'полний '!#REF!</definedName>
    <definedName name="Z_E02D48B6_D0D9_4E6E_B70D_8E13580A6528_.wvu.PrintArea" localSheetId="0">'полний '!$A$1:$J$300</definedName>
    <definedName name="Z_E02D48B6_D0D9_4E6E_B70D_8E13580A6528_.wvu.PrintTitles" localSheetId="0">'полний '!$7:$7</definedName>
    <definedName name="Z_E02D48B6_D0D9_4E6E_B70D_8E13580A6528_.wvu.Rows" localSheetId="0">'полний '!#REF!</definedName>
    <definedName name="_xlnm.Print_Titles" localSheetId="0">'полний '!$6:$8</definedName>
    <definedName name="_xlnm.Print_Area" localSheetId="0">'полний '!$A$1:$J$303</definedName>
  </definedNames>
  <calcPr fullCalcOnLoad="1"/>
</workbook>
</file>

<file path=xl/sharedStrings.xml><?xml version="1.0" encoding="utf-8"?>
<sst xmlns="http://schemas.openxmlformats.org/spreadsheetml/2006/main" count="769" uniqueCount="455">
  <si>
    <t>грн</t>
  </si>
  <si>
    <t>Загальний фонд</t>
  </si>
  <si>
    <t>Спеціальний фонд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</si>
  <si>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</si>
  <si>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</si>
  <si>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</si>
  <si>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</si>
  <si>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</si>
  <si>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за рахунок субвенції з державного бюджету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</si>
  <si>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</si>
  <si>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</si>
  <si>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</si>
  <si>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</si>
  <si>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</si>
  <si>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1070</t>
  </si>
  <si>
    <t>1090</t>
  </si>
  <si>
    <t>1030</t>
  </si>
  <si>
    <t>1010</t>
  </si>
  <si>
    <t>Управління зовнішньоекономічної діяльності Дніпропетровської обласної державної адміністрації</t>
  </si>
  <si>
    <t>0411</t>
  </si>
  <si>
    <t>Управління протокольних та масових заходів облдержадміністрації</t>
  </si>
  <si>
    <t>0829</t>
  </si>
  <si>
    <t>0810</t>
  </si>
  <si>
    <t>Проведення навчально-тренувальних зборів і змагань з неолімпійських видів спорту</t>
  </si>
  <si>
    <t>0821</t>
  </si>
  <si>
    <t>0822</t>
  </si>
  <si>
    <t>0824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</si>
  <si>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</si>
  <si>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</si>
  <si>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</si>
  <si>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</si>
  <si>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</si>
  <si>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</si>
  <si>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</si>
  <si>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1060</t>
  </si>
  <si>
    <t>0941</t>
  </si>
  <si>
    <t>Управління культури, національностей і релігій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</si>
  <si>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</si>
  <si>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</si>
  <si>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</si>
  <si>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Централізовані заходи з лікування онкологічних хворих</t>
  </si>
  <si>
    <t>Забезпечення підготовки спортсменів вищих категорій школами вищої спортивної майстерності</t>
  </si>
  <si>
    <t>0133</t>
  </si>
  <si>
    <t xml:space="preserve"> Перший заступник голови обласної ради </t>
  </si>
  <si>
    <t>0470</t>
  </si>
  <si>
    <t>Код програмної класифікації видатків та кредитування місцевого бюджету</t>
  </si>
  <si>
    <t>0900000</t>
  </si>
  <si>
    <t>0910000</t>
  </si>
  <si>
    <t>0100000</t>
  </si>
  <si>
    <t>0110000</t>
  </si>
  <si>
    <t>1000000</t>
  </si>
  <si>
    <t>1010000</t>
  </si>
  <si>
    <t>Заходи державної політики із забезпечення рівних прав та можливостей жінок та чоловіків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</si>
  <si>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</si>
  <si>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</si>
  <si>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</si>
  <si>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</si>
  <si>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</si>
  <si>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2400000</t>
  </si>
  <si>
    <t>2410000</t>
  </si>
  <si>
    <t>Внески до статутного капіталу суб’єктів господарювання</t>
  </si>
  <si>
    <t>Інші заходи, пов'язані з економічною діяльністю</t>
  </si>
  <si>
    <t>Сприяння розвитку малого та середнього підприємництва</t>
  </si>
  <si>
    <t>7610</t>
  </si>
  <si>
    <t>3050</t>
  </si>
  <si>
    <t>Пільгове медичне обслуговування осіб, які постраждали внаслідок Чорнобильської катастрофи</t>
  </si>
  <si>
    <t>Управління протокольних та масових заходів Дніпропетровської обласної державної адміністрації</t>
  </si>
  <si>
    <t>0830</t>
  </si>
  <si>
    <t>3140</t>
  </si>
  <si>
    <t>5031</t>
  </si>
  <si>
    <t>5033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</si>
  <si>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</si>
  <si>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</si>
  <si>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5022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</si>
  <si>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</si>
  <si>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</si>
  <si>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</si>
  <si>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0119770</t>
  </si>
  <si>
    <t>9770</t>
  </si>
  <si>
    <t>0700000</t>
  </si>
  <si>
    <t>0710000</t>
  </si>
  <si>
    <t>0712143</t>
  </si>
  <si>
    <t>2143</t>
  </si>
  <si>
    <t>Програми і централізовані заходи профілактики ВІЛ-інфекції/СНІДу</t>
  </si>
  <si>
    <t>0712145</t>
  </si>
  <si>
    <t>2145</t>
  </si>
  <si>
    <t>0800000</t>
  </si>
  <si>
    <t>0810000</t>
  </si>
  <si>
    <t>1100000</t>
  </si>
  <si>
    <t>1110000</t>
  </si>
  <si>
    <t>3131</t>
  </si>
  <si>
    <t>1113131</t>
  </si>
  <si>
    <t>3122</t>
  </si>
  <si>
    <t>0813122</t>
  </si>
  <si>
    <t>3123</t>
  </si>
  <si>
    <t>0813123</t>
  </si>
  <si>
    <t>0913112</t>
  </si>
  <si>
    <t>0813050</t>
  </si>
  <si>
    <t>0813090</t>
  </si>
  <si>
    <t>0813105</t>
  </si>
  <si>
    <t>2500000</t>
  </si>
  <si>
    <t>2510000</t>
  </si>
  <si>
    <t>4020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</si>
  <si>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</si>
  <si>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1115011</t>
  </si>
  <si>
    <t>1115012</t>
  </si>
  <si>
    <t>1115022</t>
  </si>
  <si>
    <t>1115033</t>
  </si>
  <si>
    <t>1115051</t>
  </si>
  <si>
    <t>1115061</t>
  </si>
  <si>
    <t>1115062</t>
  </si>
  <si>
    <t>1011120</t>
  </si>
  <si>
    <t>Підготовка кадрів вищими навчальними закладами І і ІІ рівнів акредитації (коледжами, технікумами, училищами)</t>
  </si>
  <si>
    <t>1014010</t>
  </si>
  <si>
    <t>4010</t>
  </si>
  <si>
    <t>Фінансова підтримка театрів</t>
  </si>
  <si>
    <t>1014020</t>
  </si>
  <si>
    <t>1014040</t>
  </si>
  <si>
    <t>4040</t>
  </si>
  <si>
    <t>Забезпечення діяльності музеїв i виставок</t>
  </si>
  <si>
    <t>0117670</t>
  </si>
  <si>
    <t>7670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</si>
  <si>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</si>
  <si>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</si>
  <si>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</si>
  <si>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</si>
  <si>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</si>
  <si>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</si>
  <si>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</si>
  <si>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</si>
  <si>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</si>
  <si>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</si>
  <si>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</si>
  <si>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</si>
  <si>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</si>
  <si>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</si>
  <si>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</si>
  <si>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Інша діяльність у сфері державного управління</t>
  </si>
  <si>
    <t>0110180</t>
  </si>
  <si>
    <t>1115031</t>
  </si>
  <si>
    <t>3200000</t>
  </si>
  <si>
    <t>3210000</t>
  </si>
  <si>
    <t>7693</t>
  </si>
  <si>
    <t>Управління інформаційних технологій та електронного урядування Дніпропетровської обласної державної адміністрації</t>
  </si>
  <si>
    <t>2900000</t>
  </si>
  <si>
    <t>2910000</t>
  </si>
  <si>
    <t>2918110</t>
  </si>
  <si>
    <t>1217462</t>
  </si>
  <si>
    <t>7462</t>
  </si>
  <si>
    <t>1216084</t>
  </si>
  <si>
    <t>6084</t>
  </si>
  <si>
    <t>0610</t>
  </si>
  <si>
    <t>1218821</t>
  </si>
  <si>
    <t>8821</t>
  </si>
  <si>
    <t>1218831</t>
  </si>
  <si>
    <t>8831</t>
  </si>
  <si>
    <t>2717610</t>
  </si>
  <si>
    <t>2717622</t>
  </si>
  <si>
    <t>7622</t>
  </si>
  <si>
    <t>Реалізація програм і заходів в галузі туризму та курортів</t>
  </si>
  <si>
    <t>Департамент інформаційної діяльності та комунікацій з громадкістю Дніпропетровської обласної державної адміністрації</t>
  </si>
  <si>
    <t>2300000</t>
  </si>
  <si>
    <t>2310000</t>
  </si>
  <si>
    <t>2000000</t>
  </si>
  <si>
    <t>0117693</t>
  </si>
  <si>
    <t>Додаток 7</t>
  </si>
  <si>
    <t>С. ОЛІЙНИК</t>
  </si>
  <si>
    <t>Усього</t>
  </si>
  <si>
    <t>Інші субвенції з місцевого бюджету,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</si>
  <si>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</si>
  <si>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</si>
  <si>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</si>
  <si>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</si>
  <si>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</si>
  <si>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</si>
  <si>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</si>
  <si>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</si>
  <si>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0913242</t>
  </si>
  <si>
    <t>Інші заходи у сфері соціального захисту і соціального забезпечення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</si>
  <si>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</si>
  <si>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</si>
  <si>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</si>
  <si>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охорони здоров’я,</t>
  </si>
  <si>
    <t>Інші програми та заходи у сфері освіти</t>
  </si>
  <si>
    <t>1162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</si>
  <si>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</si>
  <si>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</si>
  <si>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</si>
  <si>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0813242</t>
  </si>
  <si>
    <t>3242</t>
  </si>
  <si>
    <t>Інші заходи в галузі культури і мистецтва</t>
  </si>
  <si>
    <t>3214082</t>
  </si>
  <si>
    <t>4082</t>
  </si>
  <si>
    <t>2311162</t>
  </si>
  <si>
    <t>3171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</si>
  <si>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</si>
  <si>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</si>
  <si>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</si>
  <si>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</si>
  <si>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 I і II груп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</si>
  <si>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</si>
  <si>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</si>
  <si>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</si>
  <si>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1014082</t>
  </si>
  <si>
    <t>1018420</t>
  </si>
  <si>
    <t>8420</t>
  </si>
  <si>
    <t>Інші заходи у сфері засобів масової інформації</t>
  </si>
  <si>
    <t>0719410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</si>
  <si>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</si>
  <si>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</si>
  <si>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Код Типової програмної класифікації видатків та кредитуваня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</si>
  <si>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</si>
  <si>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</si>
  <si>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У тому числі бюджет розвитку</t>
  </si>
  <si>
    <t>Дата та номер документа, яким затверджено місцеву регіональну програму</t>
  </si>
  <si>
    <t>(від 28.10.2016 № 97-6/VІІ)</t>
  </si>
  <si>
    <t>(від 05.12.2014 № 586-28/VІ)</t>
  </si>
  <si>
    <t>(від 03.02.2012 № 239-11/VІ)</t>
  </si>
  <si>
    <t xml:space="preserve">(від 03.02.2012 № 241-11/VІ)  </t>
  </si>
  <si>
    <t>(від 27.12.2013 № 507-23/VІ)</t>
  </si>
  <si>
    <t>Програма захисту прав дітей та розвитку сімейних форм виховання у Дніпропетровській області на 2016 – 2020 роки</t>
  </si>
  <si>
    <t xml:space="preserve"> (від 21.10.2015 № 683-34/VI)</t>
  </si>
  <si>
    <t>(від 05.12.2014 № 588-28/VI)</t>
  </si>
  <si>
    <t>(від 21.10.2015 № 682-34/VI)</t>
  </si>
  <si>
    <t xml:space="preserve">Цільова соціальна  комплексна програма розвитку фізичної культури і спорту в Дніпропетровській області до 2021 року </t>
  </si>
  <si>
    <t>(від 02.12.2016 №122-7/VII)</t>
  </si>
  <si>
    <t xml:space="preserve">Програма розвитку культури у Дніпропетровській області на 2017 – 2020 роки </t>
  </si>
  <si>
    <t>(від 02.12.2016 № 121-7/VІІ)</t>
  </si>
  <si>
    <t>(від 15.03.2013 № 421-18/VІ)</t>
  </si>
  <si>
    <t>(від 02.12.2016 № 125-7/VII)</t>
  </si>
  <si>
    <t>(від 24.04.2003 № 137-8/XXIV)</t>
  </si>
  <si>
    <t>(від 23.01.2015 № 609-29/VІ)</t>
  </si>
  <si>
    <t>(від 14.06.2002 № 38-2/ХХІV)</t>
  </si>
  <si>
    <t>(від 23.05.2008 № 413-15/V)</t>
  </si>
  <si>
    <t>(від 02.12.2016 № 126-7/VІІ)</t>
  </si>
  <si>
    <t>Програма розвитку туризму у Дніпропетровській області на 2014 – 2022 роки</t>
  </si>
  <si>
    <t xml:space="preserve"> (від 20.06.2014 № 532-26/VI)</t>
  </si>
  <si>
    <t>2517630</t>
  </si>
  <si>
    <t>7630</t>
  </si>
  <si>
    <t>Реалізація програм і заходів в галузі зовнішньоекономічної діяльності</t>
  </si>
  <si>
    <t>Про затвердження Програми розвитку й підтримки сфери надання адміністративних послуг у Дніпропетровській області на 2018-2020 роки</t>
  </si>
  <si>
    <t>2717693</t>
  </si>
  <si>
    <t xml:space="preserve">(від 22.06.2018 №344-13/VII) </t>
  </si>
  <si>
    <t>Інші заходи пов`язані з економічною діяльністю</t>
  </si>
  <si>
    <t>Програма підтримки ветеранів війни та членів сімей загиблих учасників бойових дій при отриманні земельних ділянок у власаність у 2019-2021 роках</t>
  </si>
  <si>
    <t>2413242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</si>
  <si>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</si>
  <si>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2151</t>
  </si>
  <si>
    <t>0712151</t>
  </si>
  <si>
    <t>0813140</t>
  </si>
  <si>
    <t>8340</t>
  </si>
  <si>
    <t>0540</t>
  </si>
  <si>
    <t>Природоохоронні заходи за рахунок цільових фондів</t>
  </si>
  <si>
    <t>2810000</t>
  </si>
  <si>
    <t>Департамент екології та природних ресурсів Дніпропетровської обласної державної адміністрації</t>
  </si>
  <si>
    <t>2818340</t>
  </si>
  <si>
    <t>1217310</t>
  </si>
  <si>
    <t>7310</t>
  </si>
  <si>
    <r>
      <t>Будівництво об</t>
    </r>
    <r>
      <rPr>
        <sz val="11"/>
        <rFont val="Arial Cyr"/>
        <family val="0"/>
      </rPr>
      <t>’</t>
    </r>
    <r>
      <rPr>
        <sz val="11"/>
        <rFont val="Times New Roman"/>
        <family val="1"/>
      </rPr>
      <t>єктів житлово-комунального господарства</t>
    </r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</si>
  <si>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</si>
  <si>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</si>
  <si>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</si>
  <si>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</si>
  <si>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</si>
  <si>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</si>
  <si>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3105</t>
  </si>
  <si>
    <t>0600000</t>
  </si>
  <si>
    <t>Департамент освіти і науки Дніпропетровської обласної державної адміністрації</t>
  </si>
  <si>
    <t>0610000</t>
  </si>
  <si>
    <t>Забезпечення діяльності інших закладів у сфері освіти</t>
  </si>
  <si>
    <t>1161</t>
  </si>
  <si>
    <t>0611161</t>
  </si>
  <si>
    <t>0611162</t>
  </si>
  <si>
    <t>0613140</t>
  </si>
  <si>
    <t>(від 19.02.2016 № 17-2/VIІ)</t>
  </si>
  <si>
    <t>5011</t>
  </si>
  <si>
    <t>0615011</t>
  </si>
  <si>
    <t>5012</t>
  </si>
  <si>
    <t>0615012</t>
  </si>
  <si>
    <t>0615031</t>
  </si>
  <si>
    <t>(від 21.10.2015 № 680-34/VI)</t>
  </si>
  <si>
    <t>субвенція з обласного бюджету до місцевих бюджетів на виконання доручень виборців депутатами обласної ради у 2019 році</t>
  </si>
  <si>
    <t>2819800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</si>
  <si>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</si>
  <si>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</si>
  <si>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 охорону і раціональне використання земель</t>
  </si>
  <si>
    <t>1517365</t>
  </si>
  <si>
    <t>7365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</si>
  <si>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людей",</t>
  </si>
  <si>
    <t>Надання реабілітаційних послуг інвалідам та дітям інвалідам</t>
  </si>
  <si>
    <t>Розподіл витрат обласного бюджету на реалізацію місцевих/регіональних програм у 2019 році</t>
  </si>
  <si>
    <t>до рішення обласної ради</t>
  </si>
  <si>
    <t>1218340</t>
  </si>
  <si>
    <t>на природоохоронні заходи</t>
  </si>
  <si>
    <t>Будівництво об’єктів житлово-комунального господарства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</si>
  <si>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</si>
  <si>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</si>
  <si>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</si>
  <si>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1219770</t>
  </si>
  <si>
    <t>субвенція з обласного бюджету до місцевих бюджетів на социально-економічний розвиток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</si>
  <si>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</si>
  <si>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</si>
  <si>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</si>
  <si>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</si>
  <si>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</si>
  <si>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</si>
  <si>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</si>
  <si>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1517323</t>
  </si>
  <si>
    <t>7323</t>
  </si>
  <si>
    <t>Будівництво установ та закладів соціальної сфери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</si>
  <si>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</si>
  <si>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</si>
  <si>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</si>
  <si>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</si>
  <si>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</si>
  <si>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</si>
  <si>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1517330</t>
  </si>
  <si>
    <t>7330</t>
  </si>
  <si>
    <t>1517340</t>
  </si>
  <si>
    <t>7340</t>
  </si>
  <si>
    <t>Проектування, реставрація та охорона пам’яток архітектури</t>
  </si>
  <si>
    <t>1517361</t>
  </si>
  <si>
    <t>1517366</t>
  </si>
  <si>
    <t>7366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</si>
  <si>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</si>
  <si>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</si>
  <si>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</si>
  <si>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1517370</t>
  </si>
  <si>
    <t>1218311</t>
  </si>
  <si>
    <t>8311</t>
  </si>
  <si>
    <t>0511</t>
  </si>
  <si>
    <t>Охорона та раціональне використання природних ресурсів</t>
  </si>
  <si>
    <t>Надання пільгових довгострокових кредитів молодим сім`ям та одиноким молодим громадянам на будівництво/ придбання житла</t>
  </si>
  <si>
    <t>Надання довгострокових кредитів індивідуальним забудовникам житла на селі</t>
  </si>
  <si>
    <t>2800000</t>
  </si>
  <si>
    <t xml:space="preserve"> (від 16.09.2005 № 657-28/ІV)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</si>
  <si>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</si>
  <si>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</si>
  <si>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(від 07.12.2018 №424-15/VII)</t>
  </si>
  <si>
    <t>Програма розвитку малого та середнього підприємництва у Дніпропетровській області на 2019-2020 роки</t>
  </si>
  <si>
    <t>(від 07.12.2018 №407-15/VII)</t>
  </si>
  <si>
    <t>1517368</t>
  </si>
  <si>
    <t>7368</t>
  </si>
  <si>
    <t>Виконання інвестиційних проектів за рахунок субвенцій з інших бюджетів</t>
  </si>
  <si>
    <t>Будівництво інших об’єктів комунальної власності</t>
  </si>
  <si>
    <t>1217463</t>
  </si>
  <si>
    <t>7463</t>
  </si>
  <si>
    <t>(від 07.12.2018 №396-15/VII)</t>
  </si>
  <si>
    <t xml:space="preserve">Бюджетна програма „Виконання судових рішень та виконавчих документів Дніпропетровською обласною радою” на 2018-2023 роки
 </t>
  </si>
  <si>
    <t>(від 21.06.2013 № 438-19/VІ)</t>
  </si>
  <si>
    <t>Утримання та розвиток автомобільних доріг 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</si>
  <si>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</si>
  <si>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субвенція з обласного бюджету до місцевих бюджетів на соціально-економічний розвиток</t>
  </si>
  <si>
    <t>(від 19.10.2018 № 374-14/VІІ)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</si>
  <si>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</si>
  <si>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</si>
  <si>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</si>
  <si>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1517693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</si>
  <si>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</si>
  <si>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</si>
  <si>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</si>
  <si>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1216011</t>
  </si>
  <si>
    <t>6011</t>
  </si>
  <si>
    <t>0620</t>
  </si>
  <si>
    <t>Експлуатація та технічне обслуговування житлового фонду</t>
  </si>
  <si>
    <t>1216013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</si>
  <si>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</si>
  <si>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</si>
  <si>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</si>
  <si>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</si>
  <si>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</si>
  <si>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1216040</t>
  </si>
  <si>
    <t>6040</t>
  </si>
  <si>
    <t>Заходи, пов'язані з поліпшенням питної води</t>
  </si>
  <si>
    <t>1217364</t>
  </si>
  <si>
    <t>7364</t>
  </si>
  <si>
    <t>1217640</t>
  </si>
  <si>
    <t>7640</t>
  </si>
  <si>
    <t>Заходи з енергозбереження</t>
  </si>
  <si>
    <t>Регіональна програма забезпечення громадського порядку та громадської безпеки на території Дніпропетровької області на період до 2020 року</t>
  </si>
  <si>
    <t xml:space="preserve"> (від 25.03.2016 № 30-3/VІІ) (зі змінами)</t>
  </si>
  <si>
    <t>2200000</t>
  </si>
  <si>
    <t>Управління взаємодії з правоохоронними органами та оборонної роботи облдержадміністрації</t>
  </si>
  <si>
    <t>2210000</t>
  </si>
  <si>
    <t>2218240</t>
  </si>
  <si>
    <t>8240</t>
  </si>
  <si>
    <t>0380</t>
  </si>
  <si>
    <t>Заходи та роботи з територіальної оборони</t>
  </si>
  <si>
    <t>1217450</t>
  </si>
  <si>
    <t>7450</t>
  </si>
  <si>
    <t>Інша діяльність у сфері транспорту</t>
  </si>
  <si>
    <t>1517363</t>
  </si>
  <si>
    <t>0712020</t>
  </si>
  <si>
    <t>2020</t>
  </si>
  <si>
    <t>0730</t>
  </si>
  <si>
    <t>Спеціалізована стаціонарна медична допомога населенню</t>
  </si>
  <si>
    <t>0719420</t>
  </si>
  <si>
    <t>9420</t>
  </si>
  <si>
    <t>Субвенція з місцевого бюджету за рахунок залишку коштів  медичної субвенції, що утворився на початок бюджетного періоду</t>
  </si>
  <si>
    <t>1219730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</si>
  <si>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</si>
  <si>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</si>
  <si>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1113133</t>
  </si>
  <si>
    <t>3133</t>
  </si>
  <si>
    <t>Інші заходи та заклади молодіжної політики</t>
  </si>
  <si>
    <t>0619800</t>
  </si>
  <si>
    <t>2219800</t>
  </si>
  <si>
    <t>Програма сприяння громадянській активності у розвитку територій на 2012 – 2021 роки</t>
  </si>
  <si>
    <t xml:space="preserve"> (від 28.10.2016 № 98-6/VІІ)</t>
  </si>
  <si>
    <t xml:space="preserve"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</t>
  </si>
  <si>
    <t xml:space="preserve">Програма  впровадження державної політики органами виконавчої влади у Дніпропетровській області на 2016-2020 роки </t>
  </si>
  <si>
    <t>(від 19.02.2016 року № 15-2/VІІ) (зі змінами)</t>
  </si>
  <si>
    <t>3700000</t>
  </si>
  <si>
    <t>Департамент фінансів Дніпропетровської обласної державної адміністрації</t>
  </si>
  <si>
    <t>3710000</t>
  </si>
  <si>
    <t>3719800</t>
  </si>
  <si>
    <t>Інші субвенції з місцевого бюджету</t>
  </si>
  <si>
    <t>8410</t>
  </si>
  <si>
    <t>1018410</t>
  </si>
  <si>
    <t>Фінансова підтримка засобів масової інформації</t>
  </si>
  <si>
    <t>2919800</t>
  </si>
  <si>
    <t>1217368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</si>
  <si>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</t>
  </si>
  <si>
    <t>Виконання інвестиційних проектів в рамках здійснення заходів щодо соціально-економічного розвитку окремих територій,</t>
  </si>
  <si>
    <t>Реалізація проектів в рамках Надзвичайної кредитної програми для відновлення України,</t>
  </si>
  <si>
    <t xml:space="preserve">Обласна  програма „Здоров’я населення Дніпропетровщини на період 2015 – 2019 роки” </t>
  </si>
  <si>
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2023 роки</t>
  </si>
  <si>
    <t xml:space="preserve"> Програма соціально-економічного та культурного розвитку Дніпропетроської області на 2019 рік </t>
  </si>
  <si>
    <t>субвенція з обласного бюджету до місцевих бюджетів на капітальні видатки та облаштування об'єктів соціально-культурної сфери</t>
  </si>
  <si>
    <t>1519770</t>
  </si>
  <si>
    <t>1014060</t>
  </si>
  <si>
    <t>4060</t>
  </si>
  <si>
    <t>Забезпечення діяльності палаців і будинків культури, клубів, центрів дозвілля та інших клубних закладів</t>
  </si>
  <si>
    <t>0828</t>
  </si>
  <si>
    <t>Субвенція з місцевого бюджету державному бюджету на виконання програм соціально-економічного розвитку регіонів,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</si>
  <si>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спостереження,</t>
  </si>
  <si>
    <t>Забезпечення діяльності ішних закладів у сфері озорони здоров`я,</t>
  </si>
  <si>
    <t>Програма  розвитку місцевого самоврядування у Дніпропетровській області  на 2012 – 2021 роки</t>
  </si>
  <si>
    <t>Регіональна  цільова соціальна програма „Молодь Дніпропетровщини” на 2012 – 2021 роки</t>
  </si>
  <si>
    <t>Програма розвитку сімейної та гендерної політики у Дніпропетровській області  на 2012 – 2021 роки</t>
  </si>
  <si>
    <t>Регіональна програма оздоровлення та відпочинку дітей у Дніпропетровській області на  2014 – 2021 роки</t>
  </si>
  <si>
    <t>Комплексна програма соціального захисту населення Дніпропетровської області на 2015 - 2019 роки</t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</si>
  <si>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2016 – 2020 роки</t>
  </si>
  <si>
    <t>Програма створення та ведення містобудівного кадастру Дніпропетровської області на 2013 – 2022 роки</t>
  </si>
  <si>
    <t>Регіональна програма інформатизації „Електронна Дніпропетровщина” на 2017 – 2019 роки</t>
  </si>
  <si>
    <t>Регіональна програма розвитку житлового будівництва у Дніпропетровській області на 2015 - 2020 роки</t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</si>
  <si>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на 2002 – 2020 роки</t>
  </si>
  <si>
    <t>Програма  розвитку Українського козацтва у Дніпропетровській області на 2008 – 2020 роки</t>
  </si>
  <si>
    <t>Програма  сприяння розвитку громадського суспільства у Дніпропетровській області на 2017 – 2020 роки</t>
  </si>
  <si>
    <t xml:space="preserve">Дніпропетровська обласна комплексна програма (стратегія) екологічної безпеки та запобігання змінам клімату на 2016 – 2025 роки </t>
  </si>
  <si>
    <t>Регіональна  цільова соціальна програма „Освіта Дніпропетровщини” до 2021 року</t>
  </si>
  <si>
    <t>Програма „Питна вода Дніпропетровщини” на 2006 – 2020 роки</t>
  </si>
  <si>
    <t>2919770</t>
  </si>
  <si>
    <t>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2016-2020 роки</t>
  </si>
  <si>
    <t xml:space="preserve"> (від 25.03.2016 року № 29-3/VІІ) (зі змінами)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</si>
</sst>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3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3" fillId="0" borderId="0">
      <alignment/>
      <protection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" fillId="46" borderId="1" applyNumberFormat="0" applyAlignment="0" applyProtection="0"/>
    <xf numFmtId="0" fontId="48" fillId="47" borderId="2" applyNumberFormat="0" applyAlignment="0" applyProtection="0"/>
    <xf numFmtId="9" fontId="1" fillId="0" borderId="0" applyFill="0" applyBorder="0" applyAlignment="0" applyProtection="0"/>
    <xf numFmtId="0" fontId="49" fillId="48" borderId="0" applyNumberFormat="0" applyBorder="0" applyAlignment="0" applyProtection="0"/>
    <xf numFmtId="0" fontId="2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10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6" applyNumberFormat="0" applyFill="0" applyAlignment="0" applyProtection="0"/>
    <xf numFmtId="0" fontId="8" fillId="49" borderId="7" applyNumberFormat="0" applyAlignment="0" applyProtection="0"/>
    <xf numFmtId="0" fontId="53" fillId="50" borderId="8" applyNumberFormat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2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53" borderId="0" applyNumberFormat="0" applyBorder="0" applyAlignment="0" applyProtection="0"/>
    <xf numFmtId="0" fontId="0" fillId="54" borderId="10" applyNumberFormat="0" applyAlignment="0" applyProtection="0"/>
    <xf numFmtId="0" fontId="0" fillId="55" borderId="11" applyNumberFormat="0" applyFont="0" applyAlignment="0" applyProtection="0"/>
    <xf numFmtId="0" fontId="59" fillId="52" borderId="12" applyNumberFormat="0" applyAlignment="0" applyProtection="0"/>
    <xf numFmtId="0" fontId="60" fillId="0" borderId="13" applyNumberFormat="0" applyFill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10" fillId="0" borderId="0" xfId="106" applyNumberFormat="1" applyFont="1" applyFill="1" applyAlignment="1" applyProtection="1">
      <alignment horizontal="center" vertical="center" wrapText="1"/>
      <protection/>
    </xf>
    <xf numFmtId="0" fontId="13" fillId="0" borderId="0" xfId="106" applyNumberFormat="1" applyFont="1" applyFill="1" applyBorder="1" applyAlignment="1" applyProtection="1">
      <alignment horizontal="center" vertical="top" wrapText="1"/>
      <protection/>
    </xf>
    <xf numFmtId="4" fontId="10" fillId="0" borderId="0" xfId="104" applyNumberFormat="1" applyFont="1" applyFill="1" applyAlignment="1" applyProtection="1">
      <alignment vertical="center"/>
      <protection locked="0"/>
    </xf>
    <xf numFmtId="0" fontId="10" fillId="0" borderId="0" xfId="104" applyFont="1" applyFill="1" applyAlignment="1" applyProtection="1">
      <alignment vertical="center"/>
      <protection locked="0"/>
    </xf>
    <xf numFmtId="4" fontId="18" fillId="0" borderId="0" xfId="104" applyNumberFormat="1" applyFont="1" applyFill="1" applyAlignment="1" applyProtection="1">
      <alignment vertical="center"/>
      <protection locked="0"/>
    </xf>
    <xf numFmtId="0" fontId="18" fillId="0" borderId="0" xfId="104" applyFont="1" applyFill="1" applyAlignment="1" applyProtection="1">
      <alignment vertical="center"/>
      <protection locked="0"/>
    </xf>
    <xf numFmtId="0" fontId="16" fillId="0" borderId="0" xfId="104" applyFont="1" applyFill="1" applyAlignment="1" applyProtection="1">
      <alignment vertical="center"/>
      <protection locked="0"/>
    </xf>
    <xf numFmtId="0" fontId="0" fillId="0" borderId="0" xfId="106" applyNumberFormat="1" applyFont="1" applyFill="1" applyAlignment="1" applyProtection="1">
      <alignment/>
      <protection/>
    </xf>
    <xf numFmtId="0" fontId="0" fillId="0" borderId="0" xfId="104" applyFont="1" applyFill="1" applyAlignment="1" applyProtection="1">
      <alignment vertical="center"/>
      <protection locked="0"/>
    </xf>
    <xf numFmtId="0" fontId="0" fillId="0" borderId="0" xfId="104" applyFont="1" applyFill="1" applyAlignment="1" applyProtection="1">
      <alignment horizontal="right" vertical="center"/>
      <protection/>
    </xf>
    <xf numFmtId="0" fontId="0" fillId="0" borderId="0" xfId="104" applyFont="1" applyFill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106" applyNumberFormat="1" applyFont="1" applyFill="1" applyBorder="1" applyAlignment="1" applyProtection="1">
      <alignment horizontal="center" vertical="center" wrapText="1"/>
      <protection/>
    </xf>
    <xf numFmtId="0" fontId="10" fillId="0" borderId="14" xfId="106" applyFont="1" applyFill="1" applyBorder="1" applyAlignment="1">
      <alignment horizontal="center" vertical="center" wrapText="1"/>
      <protection/>
    </xf>
    <xf numFmtId="49" fontId="10" fillId="0" borderId="14" xfId="104" applyNumberFormat="1" applyFont="1" applyFill="1" applyBorder="1" applyAlignment="1" applyProtection="1">
      <alignment horizontal="center" vertical="center" wrapText="1"/>
      <protection/>
    </xf>
    <xf numFmtId="49" fontId="10" fillId="0" borderId="14" xfId="104" applyNumberFormat="1" applyFont="1" applyFill="1" applyBorder="1" applyAlignment="1" applyProtection="1">
      <alignment horizontal="left" vertical="center" wrapText="1"/>
      <protection/>
    </xf>
    <xf numFmtId="0" fontId="16" fillId="0" borderId="14" xfId="104" applyFont="1" applyFill="1" applyBorder="1" applyAlignment="1" applyProtection="1">
      <alignment horizontal="center" vertical="center" wrapText="1"/>
      <protection/>
    </xf>
    <xf numFmtId="0" fontId="10" fillId="0" borderId="14" xfId="104" applyFont="1" applyFill="1" applyBorder="1" applyAlignment="1" applyProtection="1">
      <alignment horizontal="center" vertical="center"/>
      <protection/>
    </xf>
    <xf numFmtId="49" fontId="16" fillId="0" borderId="14" xfId="104" applyNumberFormat="1" applyFont="1" applyFill="1" applyBorder="1" applyAlignment="1" applyProtection="1">
      <alignment horizontal="center" vertical="center" wrapText="1"/>
      <protection/>
    </xf>
    <xf numFmtId="0" fontId="17" fillId="0" borderId="14" xfId="104" applyFont="1" applyFill="1" applyBorder="1" applyAlignment="1">
      <alignment horizontal="center" vertical="center" wrapText="1"/>
      <protection/>
    </xf>
    <xf numFmtId="0" fontId="10" fillId="0" borderId="14" xfId="104" applyNumberFormat="1" applyFont="1" applyFill="1" applyBorder="1" applyAlignment="1" applyProtection="1">
      <alignment horizontal="left" vertical="center" wrapText="1"/>
      <protection/>
    </xf>
    <xf numFmtId="0" fontId="10" fillId="0" borderId="14" xfId="104" applyFont="1" applyFill="1" applyBorder="1" applyAlignment="1" applyProtection="1">
      <alignment horizontal="center" vertical="center" wrapText="1"/>
      <protection/>
    </xf>
    <xf numFmtId="0" fontId="18" fillId="0" borderId="14" xfId="104" applyFont="1" applyFill="1" applyBorder="1" applyAlignment="1" applyProtection="1">
      <alignment horizontal="center" vertical="center"/>
      <protection/>
    </xf>
    <xf numFmtId="49" fontId="18" fillId="0" borderId="14" xfId="104" applyNumberFormat="1" applyFont="1" applyFill="1" applyBorder="1" applyAlignment="1" applyProtection="1">
      <alignment horizontal="left" vertical="center" wrapText="1"/>
      <protection/>
    </xf>
    <xf numFmtId="49" fontId="10" fillId="0" borderId="14" xfId="106" applyNumberFormat="1" applyFont="1" applyFill="1" applyBorder="1" applyAlignment="1" applyProtection="1">
      <alignment horizontal="center" vertical="center" wrapText="1"/>
      <protection/>
    </xf>
    <xf numFmtId="0" fontId="20" fillId="0" borderId="14" xfId="106" applyFont="1" applyFill="1" applyBorder="1" applyAlignment="1">
      <alignment horizontal="left" vertical="top" wrapText="1"/>
      <protection/>
    </xf>
    <xf numFmtId="0" fontId="10" fillId="0" borderId="14" xfId="106" applyFont="1" applyFill="1" applyBorder="1" applyAlignment="1" applyProtection="1">
      <alignment horizontal="center" vertical="center"/>
      <protection/>
    </xf>
    <xf numFmtId="0" fontId="16" fillId="0" borderId="14" xfId="104" applyFont="1" applyFill="1" applyBorder="1" applyAlignment="1" applyProtection="1">
      <alignment horizontal="center" vertical="top" wrapText="1"/>
      <protection/>
    </xf>
    <xf numFmtId="0" fontId="19" fillId="0" borderId="14" xfId="104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104" applyFont="1" applyFill="1" applyBorder="1" applyAlignment="1">
      <alignment horizontal="left" vertical="center" wrapText="1"/>
      <protection/>
    </xf>
    <xf numFmtId="49" fontId="10" fillId="0" borderId="14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5" fillId="0" borderId="14" xfId="106" applyNumberFormat="1" applyFont="1" applyFill="1" applyBorder="1" applyAlignment="1" applyProtection="1">
      <alignment horizontal="center" vertical="center" wrapText="1"/>
      <protection/>
    </xf>
    <xf numFmtId="0" fontId="18" fillId="0" borderId="14" xfId="104" applyFont="1" applyFill="1" applyBorder="1" applyAlignment="1" applyProtection="1">
      <alignment horizontal="center" vertical="center"/>
      <protection locked="0"/>
    </xf>
    <xf numFmtId="49" fontId="19" fillId="0" borderId="14" xfId="104" applyNumberFormat="1" applyFont="1" applyFill="1" applyBorder="1" applyAlignment="1" applyProtection="1">
      <alignment horizontal="left" vertical="center" wrapText="1"/>
      <protection/>
    </xf>
    <xf numFmtId="0" fontId="19" fillId="0" borderId="14" xfId="104" applyFont="1" applyFill="1" applyBorder="1" applyAlignment="1" applyProtection="1">
      <alignment horizontal="center" vertical="center" wrapText="1"/>
      <protection/>
    </xf>
    <xf numFmtId="0" fontId="18" fillId="0" borderId="14" xfId="104" applyFont="1" applyFill="1" applyBorder="1" applyAlignment="1" applyProtection="1">
      <alignment horizontal="center" vertical="top" wrapText="1"/>
      <protection/>
    </xf>
    <xf numFmtId="0" fontId="18" fillId="0" borderId="14" xfId="104" applyFont="1" applyFill="1" applyBorder="1" applyAlignment="1">
      <alignment horizontal="left" vertical="center" wrapText="1"/>
      <protection/>
    </xf>
    <xf numFmtId="0" fontId="24" fillId="0" borderId="0" xfId="105" applyFont="1" applyFill="1" applyAlignment="1">
      <alignment/>
      <protection/>
    </xf>
    <xf numFmtId="0" fontId="10" fillId="0" borderId="14" xfId="104" applyFont="1" applyFill="1" applyBorder="1" applyAlignment="1" applyProtection="1">
      <alignment horizontal="center" vertical="center"/>
      <protection locked="0"/>
    </xf>
    <xf numFmtId="0" fontId="18" fillId="0" borderId="14" xfId="104" applyFont="1" applyFill="1" applyBorder="1" applyAlignment="1" applyProtection="1">
      <alignment horizontal="center" vertical="center" wrapText="1"/>
      <protection/>
    </xf>
    <xf numFmtId="4" fontId="16" fillId="0" borderId="14" xfId="104" applyNumberFormat="1" applyFont="1" applyFill="1" applyBorder="1" applyAlignment="1">
      <alignment horizontal="right" vertical="center"/>
      <protection/>
    </xf>
    <xf numFmtId="4" fontId="10" fillId="0" borderId="14" xfId="104" applyNumberFormat="1" applyFont="1" applyFill="1" applyBorder="1" applyAlignment="1">
      <alignment horizontal="right" vertical="center"/>
      <protection/>
    </xf>
    <xf numFmtId="0" fontId="23" fillId="0" borderId="0" xfId="105" applyFont="1" applyFill="1" applyBorder="1" applyAlignment="1">
      <alignment horizontal="left" wrapText="1"/>
      <protection/>
    </xf>
    <xf numFmtId="0" fontId="13" fillId="0" borderId="14" xfId="104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9" fillId="0" borderId="0" xfId="104" applyFont="1" applyFill="1" applyAlignment="1" applyProtection="1">
      <alignment vertical="center"/>
      <protection locked="0"/>
    </xf>
    <xf numFmtId="0" fontId="18" fillId="0" borderId="14" xfId="104" applyNumberFormat="1" applyFont="1" applyFill="1" applyBorder="1" applyAlignment="1" applyProtection="1">
      <alignment horizontal="left" vertical="center" wrapText="1"/>
      <protection/>
    </xf>
    <xf numFmtId="0" fontId="25" fillId="0" borderId="0" xfId="104" applyFont="1" applyFill="1" applyAlignment="1" applyProtection="1">
      <alignment vertical="center"/>
      <protection locked="0"/>
    </xf>
    <xf numFmtId="0" fontId="10" fillId="0" borderId="14" xfId="104" applyFont="1" applyFill="1" applyBorder="1" applyAlignment="1" applyProtection="1">
      <alignment vertical="center"/>
      <protection locked="0"/>
    </xf>
    <xf numFmtId="0" fontId="18" fillId="0" borderId="14" xfId="104" applyFont="1" applyFill="1" applyBorder="1" applyAlignment="1" applyProtection="1">
      <alignment vertical="center"/>
      <protection locked="0"/>
    </xf>
    <xf numFmtId="4" fontId="18" fillId="0" borderId="14" xfId="104" applyNumberFormat="1" applyFont="1" applyFill="1" applyBorder="1" applyAlignment="1" applyProtection="1">
      <alignment horizontal="right" vertical="center"/>
      <protection/>
    </xf>
    <xf numFmtId="4" fontId="10" fillId="0" borderId="14" xfId="104" applyNumberFormat="1" applyFont="1" applyFill="1" applyBorder="1" applyAlignment="1" applyProtection="1">
      <alignment horizontal="right" vertical="center"/>
      <protection/>
    </xf>
    <xf numFmtId="4" fontId="18" fillId="0" borderId="14" xfId="104" applyNumberFormat="1" applyFont="1" applyFill="1" applyBorder="1" applyAlignment="1">
      <alignment horizontal="right" vertical="center"/>
      <protection/>
    </xf>
    <xf numFmtId="0" fontId="16" fillId="0" borderId="14" xfId="106" applyNumberFormat="1" applyFont="1" applyFill="1" applyBorder="1" applyAlignment="1" applyProtection="1">
      <alignment horizontal="center" vertical="center" wrapText="1"/>
      <protection/>
    </xf>
    <xf numFmtId="4" fontId="27" fillId="0" borderId="14" xfId="104" applyNumberFormat="1" applyFont="1" applyFill="1" applyBorder="1" applyAlignment="1" applyProtection="1">
      <alignment horizontal="right" vertical="center" wrapText="1"/>
      <protection/>
    </xf>
    <xf numFmtId="4" fontId="27" fillId="0" borderId="14" xfId="104" applyNumberFormat="1" applyFont="1" applyFill="1" applyBorder="1" applyAlignment="1">
      <alignment horizontal="right" vertical="center"/>
      <protection/>
    </xf>
    <xf numFmtId="4" fontId="27" fillId="0" borderId="14" xfId="106" applyNumberFormat="1" applyFont="1" applyFill="1" applyBorder="1" applyAlignment="1">
      <alignment horizontal="right" vertical="center" wrapText="1"/>
      <protection/>
    </xf>
    <xf numFmtId="4" fontId="11" fillId="0" borderId="14" xfId="104" applyNumberFormat="1" applyFont="1" applyFill="1" applyBorder="1" applyAlignment="1">
      <alignment horizontal="right" vertical="center"/>
      <protection/>
    </xf>
    <xf numFmtId="4" fontId="11" fillId="0" borderId="14" xfId="106" applyNumberFormat="1" applyFont="1" applyFill="1" applyBorder="1" applyAlignment="1">
      <alignment horizontal="right" vertical="center" wrapText="1"/>
      <protection/>
    </xf>
    <xf numFmtId="4" fontId="28" fillId="0" borderId="14" xfId="106" applyNumberFormat="1" applyFont="1" applyFill="1" applyBorder="1" applyAlignment="1">
      <alignment horizontal="right" vertical="center" wrapText="1"/>
      <protection/>
    </xf>
    <xf numFmtId="4" fontId="11" fillId="0" borderId="14" xfId="104" applyNumberFormat="1" applyFont="1" applyFill="1" applyBorder="1" applyAlignment="1" applyProtection="1">
      <alignment horizontal="right" vertical="center"/>
      <protection/>
    </xf>
    <xf numFmtId="4" fontId="28" fillId="0" borderId="14" xfId="104" applyNumberFormat="1" applyFont="1" applyFill="1" applyBorder="1" applyAlignment="1">
      <alignment horizontal="right" vertical="center"/>
      <protection/>
    </xf>
    <xf numFmtId="4" fontId="27" fillId="0" borderId="14" xfId="104" applyNumberFormat="1" applyFont="1" applyFill="1" applyBorder="1" applyAlignment="1" applyProtection="1">
      <alignment horizontal="right" vertical="center"/>
      <protection/>
    </xf>
    <xf numFmtId="4" fontId="11" fillId="0" borderId="14" xfId="106" applyNumberFormat="1" applyFont="1" applyFill="1" applyBorder="1" applyAlignment="1">
      <alignment horizontal="right" vertical="center"/>
      <protection/>
    </xf>
    <xf numFmtId="4" fontId="29" fillId="0" borderId="14" xfId="104" applyNumberFormat="1" applyFont="1" applyFill="1" applyBorder="1" applyAlignment="1">
      <alignment horizontal="right" vertical="center"/>
      <protection/>
    </xf>
    <xf numFmtId="4" fontId="27" fillId="0" borderId="14" xfId="104" applyNumberFormat="1" applyFont="1" applyFill="1" applyBorder="1" applyAlignment="1" applyProtection="1">
      <alignment horizontal="right" vertical="center"/>
      <protection locked="0"/>
    </xf>
    <xf numFmtId="4" fontId="11" fillId="0" borderId="14" xfId="104" applyNumberFormat="1" applyFont="1" applyFill="1" applyBorder="1" applyAlignment="1" applyProtection="1">
      <alignment horizontal="right" vertical="center"/>
      <protection locked="0"/>
    </xf>
    <xf numFmtId="4" fontId="28" fillId="0" borderId="14" xfId="104" applyNumberFormat="1" applyFont="1" applyFill="1" applyBorder="1" applyAlignment="1" applyProtection="1">
      <alignment horizontal="right" vertical="center"/>
      <protection locked="0"/>
    </xf>
    <xf numFmtId="4" fontId="13" fillId="0" borderId="14" xfId="104" applyNumberFormat="1" applyFont="1" applyFill="1" applyBorder="1" applyAlignment="1" applyProtection="1">
      <alignment horizontal="right" vertical="center" wrapText="1"/>
      <protection/>
    </xf>
    <xf numFmtId="4" fontId="13" fillId="0" borderId="14" xfId="104" applyNumberFormat="1" applyFont="1" applyFill="1" applyBorder="1" applyAlignment="1" applyProtection="1">
      <alignment horizontal="right" vertical="center"/>
      <protection/>
    </xf>
    <xf numFmtId="0" fontId="17" fillId="0" borderId="14" xfId="0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" fontId="13" fillId="0" borderId="14" xfId="104" applyNumberFormat="1" applyFont="1" applyFill="1" applyBorder="1" applyAlignment="1" applyProtection="1">
      <alignment horizontal="center" vertical="center" wrapText="1"/>
      <protection/>
    </xf>
    <xf numFmtId="4" fontId="13" fillId="0" borderId="14" xfId="104" applyNumberFormat="1" applyFont="1" applyFill="1" applyBorder="1" applyAlignment="1">
      <alignment horizontal="right" vertical="center"/>
      <protection/>
    </xf>
    <xf numFmtId="0" fontId="10" fillId="0" borderId="14" xfId="104" applyFont="1" applyFill="1" applyBorder="1" applyAlignment="1" applyProtection="1">
      <alignment horizontal="center" vertical="top" wrapText="1"/>
      <protection/>
    </xf>
    <xf numFmtId="4" fontId="30" fillId="0" borderId="14" xfId="104" applyNumberFormat="1" applyFont="1" applyFill="1" applyBorder="1" applyAlignment="1">
      <alignment horizontal="right" vertical="center"/>
      <protection/>
    </xf>
    <xf numFmtId="4" fontId="30" fillId="0" borderId="14" xfId="106" applyNumberFormat="1" applyFont="1" applyFill="1" applyBorder="1" applyAlignment="1">
      <alignment horizontal="right" vertical="center" wrapText="1"/>
      <protection/>
    </xf>
    <xf numFmtId="49" fontId="18" fillId="0" borderId="14" xfId="104" applyNumberFormat="1" applyFont="1" applyFill="1" applyBorder="1" applyAlignment="1" applyProtection="1">
      <alignment horizontal="center" vertical="center" wrapText="1"/>
      <protection/>
    </xf>
    <xf numFmtId="4" fontId="31" fillId="0" borderId="14" xfId="106" applyNumberFormat="1" applyFont="1" applyFill="1" applyBorder="1" applyAlignment="1">
      <alignment horizontal="right" vertical="center" wrapText="1"/>
      <protection/>
    </xf>
    <xf numFmtId="0" fontId="13" fillId="0" borderId="0" xfId="104" applyFont="1" applyFill="1" applyBorder="1" applyAlignment="1" applyProtection="1">
      <alignment horizontal="left" vertical="center" wrapText="1"/>
      <protection/>
    </xf>
    <xf numFmtId="3" fontId="13" fillId="0" borderId="0" xfId="104" applyNumberFormat="1" applyFont="1" applyFill="1" applyBorder="1" applyAlignment="1" applyProtection="1">
      <alignment horizontal="right" vertical="center"/>
      <protection/>
    </xf>
    <xf numFmtId="192" fontId="0" fillId="0" borderId="0" xfId="104" applyNumberFormat="1" applyFont="1" applyFill="1" applyAlignment="1" applyProtection="1">
      <alignment vertical="center"/>
      <protection locked="0"/>
    </xf>
    <xf numFmtId="3" fontId="0" fillId="0" borderId="0" xfId="104" applyNumberFormat="1" applyFont="1" applyFill="1" applyAlignment="1" applyProtection="1">
      <alignment vertical="center"/>
      <protection locked="0"/>
    </xf>
    <xf numFmtId="4" fontId="0" fillId="0" borderId="0" xfId="104" applyNumberFormat="1" applyFont="1" applyFill="1" applyAlignment="1" applyProtection="1">
      <alignment vertical="center"/>
      <protection locked="0"/>
    </xf>
    <xf numFmtId="4" fontId="31" fillId="0" borderId="14" xfId="104" applyNumberFormat="1" applyFont="1" applyFill="1" applyBorder="1" applyAlignment="1">
      <alignment horizontal="right" vertical="center"/>
      <protection/>
    </xf>
    <xf numFmtId="4" fontId="33" fillId="0" borderId="14" xfId="104" applyNumberFormat="1" applyFont="1" applyFill="1" applyBorder="1" applyAlignment="1" applyProtection="1">
      <alignment horizontal="right" vertical="center" wrapText="1"/>
      <protection/>
    </xf>
    <xf numFmtId="4" fontId="16" fillId="0" borderId="14" xfId="104" applyNumberFormat="1" applyFont="1" applyFill="1" applyBorder="1" applyAlignment="1" applyProtection="1">
      <alignment horizontal="right" vertical="center"/>
      <protection/>
    </xf>
    <xf numFmtId="0" fontId="23" fillId="0" borderId="0" xfId="105" applyFont="1" applyFill="1" applyBorder="1" applyAlignment="1">
      <alignment horizontal="left" wrapText="1"/>
      <protection/>
    </xf>
    <xf numFmtId="0" fontId="23" fillId="0" borderId="0" xfId="105" applyFont="1" applyFill="1" applyBorder="1" applyAlignment="1">
      <alignment horizontal="left"/>
      <protection/>
    </xf>
    <xf numFmtId="0" fontId="11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106" applyNumberFormat="1" applyFont="1" applyFill="1" applyBorder="1" applyAlignment="1" applyProtection="1">
      <alignment horizontal="center" vertical="center" wrapText="1"/>
      <protection/>
    </xf>
    <xf numFmtId="0" fontId="10" fillId="0" borderId="15" xfId="106" applyFont="1" applyFill="1" applyBorder="1" applyAlignment="1">
      <alignment horizontal="center" vertical="center" wrapText="1"/>
      <protection/>
    </xf>
    <xf numFmtId="0" fontId="10" fillId="0" borderId="16" xfId="106" applyFont="1" applyFill="1" applyBorder="1" applyAlignment="1">
      <alignment horizontal="center" vertical="center" wrapText="1"/>
      <protection/>
    </xf>
    <xf numFmtId="0" fontId="10" fillId="0" borderId="17" xfId="106" applyFont="1" applyFill="1" applyBorder="1" applyAlignment="1">
      <alignment horizontal="center" vertical="center" wrapText="1"/>
      <protection/>
    </xf>
    <xf numFmtId="0" fontId="10" fillId="0" borderId="18" xfId="106" applyFont="1" applyFill="1" applyBorder="1" applyAlignment="1">
      <alignment horizontal="center" vertical="center" wrapText="1"/>
      <protection/>
    </xf>
    <xf numFmtId="0" fontId="0" fillId="0" borderId="14" xfId="106" applyNumberFormat="1" applyFont="1" applyFill="1" applyBorder="1" applyAlignment="1" applyProtection="1">
      <alignment horizontal="center" vertical="center" wrapText="1"/>
      <protection/>
    </xf>
    <xf numFmtId="0" fontId="10" fillId="0" borderId="14" xfId="106" applyFont="1" applyFill="1" applyBorder="1" applyAlignment="1">
      <alignment horizontal="center" vertical="center" wrapText="1"/>
      <protection/>
    </xf>
    <xf numFmtId="0" fontId="32" fillId="0" borderId="0" xfId="104" applyFont="1" applyFill="1" applyAlignment="1" applyProtection="1">
      <alignment horizontal="left" vertical="center"/>
      <protection/>
    </xf>
    <xf numFmtId="0" fontId="0" fillId="0" borderId="0" xfId="104" applyFont="1" applyFill="1" applyAlignment="1" applyProtection="1">
      <alignment horizontal="left" vertical="center"/>
      <protection/>
    </xf>
    <xf numFmtId="0" fontId="13" fillId="0" borderId="14" xfId="104" applyFont="1" applyFill="1" applyBorder="1" applyAlignment="1" applyProtection="1">
      <alignment horizontal="left" vertical="center" wrapText="1"/>
      <protection/>
    </xf>
  </cellXfs>
  <cellStyles count="106">
    <cellStyle name="Normal" xfId="0"/>
    <cellStyle name="20% - Акцент1 2" xfId="15"/>
    <cellStyle name="20% - Акцент1_Додаток 6" xfId="16"/>
    <cellStyle name="20% - Акцент2 2" xfId="17"/>
    <cellStyle name="20% - Акцент2_Додаток 6" xfId="18"/>
    <cellStyle name="20% - Акцент3 2" xfId="19"/>
    <cellStyle name="20% - Акцент3_Додаток 6" xfId="20"/>
    <cellStyle name="20% - Акцент4 2" xfId="21"/>
    <cellStyle name="20% - Акцент4_Додаток 6" xfId="22"/>
    <cellStyle name="20% - Акцент5 2" xfId="23"/>
    <cellStyle name="20% - Акцент5_Додаток 6" xfId="24"/>
    <cellStyle name="20% - Акцент6 2" xfId="25"/>
    <cellStyle name="20% - Акцент6_Додаток 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 2" xfId="33"/>
    <cellStyle name="40% - Акцент1_Додаток 6" xfId="34"/>
    <cellStyle name="40% - Акцент2 2" xfId="35"/>
    <cellStyle name="40% - Акцент2_Додаток 6" xfId="36"/>
    <cellStyle name="40% - Акцент3 2" xfId="37"/>
    <cellStyle name="40% - Акцент3_Додаток 6" xfId="38"/>
    <cellStyle name="40% - Акцент4 2" xfId="39"/>
    <cellStyle name="40% - Акцент4_Додаток 6" xfId="40"/>
    <cellStyle name="40% - Акцент5 2" xfId="41"/>
    <cellStyle name="40% - Акцент5_Додаток 6" xfId="42"/>
    <cellStyle name="40% - Акцент6 2" xfId="43"/>
    <cellStyle name="40% - Акцент6_Додаток 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– Акцентування1" xfId="51"/>
    <cellStyle name="60% – Акцентування2" xfId="52"/>
    <cellStyle name="60% – Акцентування3" xfId="53"/>
    <cellStyle name="60% – Акцентування4" xfId="54"/>
    <cellStyle name="60% – Акцентування5" xfId="55"/>
    <cellStyle name="60% – Акцентування6" xfId="56"/>
    <cellStyle name="Normal_meresha_07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Гарний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'язана клітинка" xfId="95"/>
    <cellStyle name="Контрольна клітинка" xfId="96"/>
    <cellStyle name="Контрольная ячейка" xfId="97"/>
    <cellStyle name="Назва" xfId="98"/>
    <cellStyle name="Название" xfId="99"/>
    <cellStyle name="Нейтральний" xfId="100"/>
    <cellStyle name="Обчислення" xfId="101"/>
    <cellStyle name="Обычный 2" xfId="102"/>
    <cellStyle name="Обычный 4" xfId="103"/>
    <cellStyle name="Обычный_Дод 7 РП 30.01.12" xfId="104"/>
    <cellStyle name="Обычный_Додаток 6 джерела.." xfId="105"/>
    <cellStyle name="Обычный_Додаток7 програми" xfId="106"/>
    <cellStyle name="Followed Hyperlink" xfId="107"/>
    <cellStyle name="Підсумок" xfId="108"/>
    <cellStyle name="Поганий" xfId="109"/>
    <cellStyle name="Примечание 2" xfId="110"/>
    <cellStyle name="Примітка" xfId="111"/>
    <cellStyle name="Результат" xfId="112"/>
    <cellStyle name="Связанная ячейка" xfId="113"/>
    <cellStyle name="Стиль 1" xfId="114"/>
    <cellStyle name="Текст попередження" xfId="115"/>
    <cellStyle name="Текст пояснення" xfId="116"/>
    <cellStyle name="Текст предупреждения" xfId="117"/>
    <cellStyle name="Comma" xfId="118"/>
    <cellStyle name="Comma [0]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310"/>
  <sheetViews>
    <sheetView showZeros="0" tabSelected="1" view="pageBreakPreview" zoomScaleSheetLayoutView="100" zoomScalePageLayoutView="0" workbookViewId="0" topLeftCell="A1">
      <pane xSplit="4" ySplit="7" topLeftCell="E30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04" sqref="G304:K309"/>
    </sheetView>
  </sheetViews>
  <sheetFormatPr defaultColWidth="9.83203125" defaultRowHeight="12.75"/>
  <cols>
    <col min="1" max="1" width="14.5" style="10" customWidth="1"/>
    <col min="2" max="2" width="12.66015625" style="10" customWidth="1"/>
    <col min="3" max="3" width="11.83203125" style="10" customWidth="1"/>
    <col min="4" max="4" width="66.16015625" style="11" customWidth="1"/>
    <col min="5" max="5" width="62.16015625" style="9" customWidth="1"/>
    <col min="6" max="6" width="18.33203125" style="9" customWidth="1"/>
    <col min="7" max="7" width="24.66015625" style="9" customWidth="1"/>
    <col min="8" max="8" width="22" style="9" customWidth="1"/>
    <col min="9" max="9" width="24.66015625" style="9" customWidth="1"/>
    <col min="10" max="10" width="25.5" style="9" customWidth="1"/>
    <col min="11" max="22" width="20.16015625" style="9" customWidth="1"/>
    <col min="23" max="50" width="9.83203125" style="9" customWidth="1"/>
    <col min="51" max="68" width="67.66015625" style="9" customWidth="1"/>
    <col min="69" max="16384" width="9.83203125" style="9" customWidth="1"/>
  </cols>
  <sheetData>
    <row r="1" spans="1:11" ht="16.5">
      <c r="A1" s="8"/>
      <c r="B1" s="8"/>
      <c r="C1" s="8"/>
      <c r="D1" s="8"/>
      <c r="E1" s="8"/>
      <c r="F1" s="8"/>
      <c r="G1" s="8"/>
      <c r="I1" s="94" t="s">
        <v>165</v>
      </c>
      <c r="J1" s="94"/>
      <c r="K1" s="30"/>
    </row>
    <row r="2" spans="1:11" ht="16.5">
      <c r="A2" s="8"/>
      <c r="B2" s="8"/>
      <c r="C2" s="8"/>
      <c r="D2" s="8"/>
      <c r="E2" s="8"/>
      <c r="F2" s="8"/>
      <c r="G2" s="8"/>
      <c r="I2" s="94" t="s">
        <v>291</v>
      </c>
      <c r="J2" s="94"/>
      <c r="K2" s="30"/>
    </row>
    <row r="3" spans="1:10" ht="16.5" customHeight="1">
      <c r="A3" s="8"/>
      <c r="B3" s="8"/>
      <c r="C3" s="8"/>
      <c r="D3" s="8"/>
      <c r="E3" s="8"/>
      <c r="F3" s="8"/>
      <c r="G3" s="8"/>
      <c r="H3" s="1"/>
      <c r="I3" s="94"/>
      <c r="J3" s="94"/>
    </row>
    <row r="4" spans="1:10" ht="56.25" customHeight="1">
      <c r="A4" s="95" t="s">
        <v>290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7.25" customHeight="1">
      <c r="A5" s="2"/>
      <c r="B5" s="2"/>
      <c r="C5" s="2"/>
      <c r="D5" s="2"/>
      <c r="E5" s="2"/>
      <c r="F5" s="2"/>
      <c r="G5" s="2"/>
      <c r="H5" s="2"/>
      <c r="I5" s="2"/>
      <c r="J5" s="12" t="s">
        <v>0</v>
      </c>
    </row>
    <row r="6" spans="1:10" ht="17.25" customHeight="1">
      <c r="A6" s="100" t="s">
        <v>45</v>
      </c>
      <c r="B6" s="100" t="s">
        <v>210</v>
      </c>
      <c r="C6" s="100" t="s">
        <v>211</v>
      </c>
      <c r="D6" s="100" t="s">
        <v>246</v>
      </c>
      <c r="E6" s="101" t="s">
        <v>212</v>
      </c>
      <c r="F6" s="98" t="s">
        <v>214</v>
      </c>
      <c r="G6" s="98" t="s">
        <v>167</v>
      </c>
      <c r="H6" s="98" t="s">
        <v>1</v>
      </c>
      <c r="I6" s="96" t="s">
        <v>2</v>
      </c>
      <c r="J6" s="97"/>
    </row>
    <row r="7" spans="1:10" ht="83.25" customHeight="1">
      <c r="A7" s="100"/>
      <c r="B7" s="100"/>
      <c r="C7" s="100"/>
      <c r="D7" s="100"/>
      <c r="E7" s="101"/>
      <c r="F7" s="99"/>
      <c r="G7" s="99"/>
      <c r="H7" s="99"/>
      <c r="I7" s="14" t="s">
        <v>167</v>
      </c>
      <c r="J7" s="14" t="s">
        <v>213</v>
      </c>
    </row>
    <row r="8" spans="1:10" ht="18.7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</row>
    <row r="9" spans="1:11" s="4" customFormat="1" ht="35.25" customHeight="1">
      <c r="A9" s="15"/>
      <c r="B9" s="15"/>
      <c r="C9" s="15"/>
      <c r="D9" s="16"/>
      <c r="E9" s="17" t="s">
        <v>437</v>
      </c>
      <c r="F9" s="17" t="s">
        <v>215</v>
      </c>
      <c r="G9" s="59">
        <f aca="true" t="shared" si="0" ref="G9:G79">H9+I9</f>
        <v>117853717</v>
      </c>
      <c r="H9" s="60">
        <f>H11</f>
        <v>97853717</v>
      </c>
      <c r="I9" s="60">
        <f>I11</f>
        <v>20000000</v>
      </c>
      <c r="J9" s="60">
        <f>J11</f>
        <v>20000000</v>
      </c>
      <c r="K9" s="3"/>
    </row>
    <row r="10" spans="1:10" ht="20.25" customHeight="1">
      <c r="A10" s="58"/>
      <c r="B10" s="58"/>
      <c r="C10" s="58"/>
      <c r="D10" s="35"/>
      <c r="E10" s="18" t="s">
        <v>3</v>
      </c>
      <c r="F10" s="18"/>
      <c r="G10" s="59">
        <f t="shared" si="0"/>
        <v>0</v>
      </c>
      <c r="H10" s="61"/>
      <c r="I10" s="61"/>
      <c r="J10" s="60"/>
    </row>
    <row r="11" spans="1:10" ht="20.25" customHeight="1">
      <c r="A11" s="19" t="s">
        <v>48</v>
      </c>
      <c r="B11" s="19"/>
      <c r="C11" s="19"/>
      <c r="D11" s="20" t="s">
        <v>4</v>
      </c>
      <c r="E11" s="18"/>
      <c r="F11" s="18"/>
      <c r="G11" s="59">
        <f t="shared" si="0"/>
        <v>117853717</v>
      </c>
      <c r="H11" s="61">
        <f>H12</f>
        <v>97853717</v>
      </c>
      <c r="I11" s="61">
        <f>I12</f>
        <v>20000000</v>
      </c>
      <c r="J11" s="61">
        <f>J12</f>
        <v>20000000</v>
      </c>
    </row>
    <row r="12" spans="1:10" ht="20.25" customHeight="1">
      <c r="A12" s="19" t="s">
        <v>49</v>
      </c>
      <c r="B12" s="19"/>
      <c r="C12" s="19"/>
      <c r="D12" s="20" t="s">
        <v>4</v>
      </c>
      <c r="E12" s="18"/>
      <c r="F12" s="18"/>
      <c r="G12" s="59">
        <f t="shared" si="0"/>
        <v>117853717</v>
      </c>
      <c r="H12" s="61">
        <f>H13+H14</f>
        <v>97853717</v>
      </c>
      <c r="I12" s="61">
        <f>I13+I14</f>
        <v>20000000</v>
      </c>
      <c r="J12" s="61">
        <f>J13+J14</f>
        <v>20000000</v>
      </c>
    </row>
    <row r="13" spans="1:10" ht="18" customHeight="1">
      <c r="A13" s="15" t="s">
        <v>138</v>
      </c>
      <c r="B13" s="15" t="s">
        <v>10</v>
      </c>
      <c r="C13" s="15" t="s">
        <v>42</v>
      </c>
      <c r="D13" s="16" t="s">
        <v>137</v>
      </c>
      <c r="E13" s="18"/>
      <c r="F13" s="18"/>
      <c r="G13" s="59">
        <f t="shared" si="0"/>
        <v>7853717</v>
      </c>
      <c r="H13" s="62">
        <v>7853717</v>
      </c>
      <c r="I13" s="61">
        <v>0</v>
      </c>
      <c r="J13" s="60"/>
    </row>
    <row r="14" spans="1:10" ht="15.75" customHeight="1">
      <c r="A14" s="15" t="s">
        <v>77</v>
      </c>
      <c r="B14" s="15" t="s">
        <v>78</v>
      </c>
      <c r="C14" s="15" t="s">
        <v>10</v>
      </c>
      <c r="D14" s="21" t="s">
        <v>168</v>
      </c>
      <c r="E14" s="18"/>
      <c r="F14" s="18"/>
      <c r="G14" s="59">
        <f t="shared" si="0"/>
        <v>110000000</v>
      </c>
      <c r="H14" s="63">
        <f>H16</f>
        <v>90000000</v>
      </c>
      <c r="I14" s="63">
        <f>I17+I18</f>
        <v>20000000</v>
      </c>
      <c r="J14" s="63">
        <f>J17+J18</f>
        <v>20000000</v>
      </c>
    </row>
    <row r="15" spans="1:10" ht="16.5">
      <c r="A15" s="15"/>
      <c r="B15" s="15"/>
      <c r="C15" s="15"/>
      <c r="D15" s="21" t="s">
        <v>3</v>
      </c>
      <c r="E15" s="18"/>
      <c r="F15" s="18"/>
      <c r="G15" s="59">
        <f t="shared" si="0"/>
        <v>0</v>
      </c>
      <c r="H15" s="62"/>
      <c r="I15" s="63"/>
      <c r="J15" s="60"/>
    </row>
    <row r="16" spans="1:10" s="52" customFormat="1" ht="45">
      <c r="A16" s="15"/>
      <c r="B16" s="15"/>
      <c r="C16" s="15"/>
      <c r="D16" s="51" t="s">
        <v>281</v>
      </c>
      <c r="E16" s="23"/>
      <c r="F16" s="23"/>
      <c r="G16" s="59">
        <f t="shared" si="0"/>
        <v>90000000</v>
      </c>
      <c r="H16" s="64">
        <f>80000000+10000000</f>
        <v>90000000</v>
      </c>
      <c r="I16" s="63"/>
      <c r="J16" s="60"/>
    </row>
    <row r="17" spans="1:10" s="52" customFormat="1" ht="120">
      <c r="A17" s="15"/>
      <c r="B17" s="15"/>
      <c r="C17" s="15"/>
      <c r="D17" s="51" t="s">
        <v>336</v>
      </c>
      <c r="E17" s="23"/>
      <c r="F17" s="23"/>
      <c r="G17" s="59">
        <f t="shared" si="0"/>
        <v>5000000</v>
      </c>
      <c r="H17" s="64"/>
      <c r="I17" s="64">
        <v>5000000</v>
      </c>
      <c r="J17" s="64">
        <v>5000000</v>
      </c>
    </row>
    <row r="18" spans="1:10" s="52" customFormat="1" ht="45">
      <c r="A18" s="15"/>
      <c r="B18" s="15"/>
      <c r="C18" s="15"/>
      <c r="D18" s="51" t="s">
        <v>337</v>
      </c>
      <c r="E18" s="23"/>
      <c r="F18" s="23"/>
      <c r="G18" s="59">
        <f t="shared" si="0"/>
        <v>15000000</v>
      </c>
      <c r="H18" s="64"/>
      <c r="I18" s="64">
        <v>15000000</v>
      </c>
      <c r="J18" s="64">
        <v>15000000</v>
      </c>
    </row>
    <row r="19" spans="1:11" s="4" customFormat="1" ht="57">
      <c r="A19" s="15"/>
      <c r="B19" s="15"/>
      <c r="C19" s="15"/>
      <c r="D19" s="16"/>
      <c r="E19" s="17" t="s">
        <v>348</v>
      </c>
      <c r="F19" s="17" t="s">
        <v>353</v>
      </c>
      <c r="G19" s="59">
        <f>H19+I19</f>
        <v>50000</v>
      </c>
      <c r="H19" s="60">
        <f>H21</f>
        <v>50000</v>
      </c>
      <c r="I19" s="60">
        <f>I21</f>
        <v>0</v>
      </c>
      <c r="J19" s="60">
        <f>J21</f>
        <v>0</v>
      </c>
      <c r="K19" s="3"/>
    </row>
    <row r="20" spans="1:10" ht="20.25" customHeight="1">
      <c r="A20" s="58"/>
      <c r="B20" s="58"/>
      <c r="C20" s="58"/>
      <c r="D20" s="35"/>
      <c r="E20" s="18" t="s">
        <v>3</v>
      </c>
      <c r="F20" s="18"/>
      <c r="G20" s="59">
        <f>H20+I20</f>
        <v>0</v>
      </c>
      <c r="H20" s="61"/>
      <c r="I20" s="61"/>
      <c r="J20" s="60"/>
    </row>
    <row r="21" spans="1:10" ht="20.25" customHeight="1">
      <c r="A21" s="19" t="s">
        <v>48</v>
      </c>
      <c r="B21" s="19"/>
      <c r="C21" s="19"/>
      <c r="D21" s="20" t="s">
        <v>4</v>
      </c>
      <c r="E21" s="18"/>
      <c r="F21" s="18"/>
      <c r="G21" s="59">
        <f>H21+I21</f>
        <v>50000</v>
      </c>
      <c r="H21" s="61">
        <f aca="true" t="shared" si="1" ref="H21:J22">H22</f>
        <v>50000</v>
      </c>
      <c r="I21" s="61">
        <f t="shared" si="1"/>
        <v>0</v>
      </c>
      <c r="J21" s="61">
        <f t="shared" si="1"/>
        <v>0</v>
      </c>
    </row>
    <row r="22" spans="1:10" ht="20.25" customHeight="1">
      <c r="A22" s="19" t="s">
        <v>49</v>
      </c>
      <c r="B22" s="19"/>
      <c r="C22" s="19"/>
      <c r="D22" s="20" t="s">
        <v>4</v>
      </c>
      <c r="E22" s="18"/>
      <c r="F22" s="18"/>
      <c r="G22" s="59">
        <f>H22+I22</f>
        <v>50000</v>
      </c>
      <c r="H22" s="61">
        <f t="shared" si="1"/>
        <v>50000</v>
      </c>
      <c r="I22" s="61">
        <f t="shared" si="1"/>
        <v>0</v>
      </c>
      <c r="J22" s="61">
        <f t="shared" si="1"/>
        <v>0</v>
      </c>
    </row>
    <row r="23" spans="1:10" s="52" customFormat="1" ht="16.5">
      <c r="A23" s="15" t="s">
        <v>164</v>
      </c>
      <c r="B23" s="15" t="s">
        <v>142</v>
      </c>
      <c r="C23" s="15" t="s">
        <v>5</v>
      </c>
      <c r="D23" s="31" t="s">
        <v>61</v>
      </c>
      <c r="E23" s="23"/>
      <c r="F23" s="23"/>
      <c r="G23" s="59">
        <f>H23+I23</f>
        <v>50000</v>
      </c>
      <c r="H23" s="64">
        <v>50000</v>
      </c>
      <c r="I23" s="64"/>
      <c r="J23" s="64"/>
    </row>
    <row r="24" spans="1:11" s="6" customFormat="1" ht="75.75" customHeight="1">
      <c r="A24" s="15"/>
      <c r="B24" s="15"/>
      <c r="C24" s="15"/>
      <c r="D24" s="16"/>
      <c r="E24" s="17" t="s">
        <v>426</v>
      </c>
      <c r="F24" s="17" t="s">
        <v>349</v>
      </c>
      <c r="G24" s="59">
        <f t="shared" si="0"/>
        <v>169627360.38</v>
      </c>
      <c r="H24" s="60">
        <f>H26</f>
        <v>22908466</v>
      </c>
      <c r="I24" s="60">
        <f>I26</f>
        <v>146718894.38</v>
      </c>
      <c r="J24" s="60">
        <f>J26</f>
        <v>146718894.38</v>
      </c>
      <c r="K24" s="3"/>
    </row>
    <row r="25" spans="1:11" s="4" customFormat="1" ht="16.5">
      <c r="A25" s="15"/>
      <c r="B25" s="15"/>
      <c r="C25" s="15"/>
      <c r="D25" s="16"/>
      <c r="E25" s="18" t="s">
        <v>3</v>
      </c>
      <c r="F25" s="18"/>
      <c r="G25" s="59">
        <f t="shared" si="0"/>
        <v>0</v>
      </c>
      <c r="H25" s="62"/>
      <c r="I25" s="62"/>
      <c r="J25" s="60">
        <f>H25+I25</f>
        <v>0</v>
      </c>
      <c r="K25" s="3"/>
    </row>
    <row r="26" spans="1:11" s="7" customFormat="1" ht="16.5">
      <c r="A26" s="19" t="s">
        <v>48</v>
      </c>
      <c r="B26" s="19"/>
      <c r="C26" s="19"/>
      <c r="D26" s="20" t="s">
        <v>4</v>
      </c>
      <c r="E26" s="28"/>
      <c r="F26" s="28"/>
      <c r="G26" s="59">
        <f t="shared" si="0"/>
        <v>169627360.38</v>
      </c>
      <c r="H26" s="60">
        <f>H27</f>
        <v>22908466</v>
      </c>
      <c r="I26" s="60">
        <f>I27</f>
        <v>146718894.38</v>
      </c>
      <c r="J26" s="60">
        <f>J27</f>
        <v>146718894.38</v>
      </c>
      <c r="K26" s="3"/>
    </row>
    <row r="27" spans="1:11" s="7" customFormat="1" ht="16.5">
      <c r="A27" s="19" t="s">
        <v>49</v>
      </c>
      <c r="B27" s="19"/>
      <c r="C27" s="19"/>
      <c r="D27" s="20" t="s">
        <v>4</v>
      </c>
      <c r="E27" s="28"/>
      <c r="F27" s="28"/>
      <c r="G27" s="59">
        <f t="shared" si="0"/>
        <v>169627360.38</v>
      </c>
      <c r="H27" s="60">
        <f>H28+H29</f>
        <v>22908466</v>
      </c>
      <c r="I27" s="60">
        <f>I28+I29</f>
        <v>146718894.38</v>
      </c>
      <c r="J27" s="60">
        <f>J28+J29</f>
        <v>146718894.38</v>
      </c>
      <c r="K27" s="3"/>
    </row>
    <row r="28" spans="1:11" s="4" customFormat="1" ht="15.75" customHeight="1">
      <c r="A28" s="33" t="s">
        <v>120</v>
      </c>
      <c r="B28" s="33" t="s">
        <v>121</v>
      </c>
      <c r="C28" s="33" t="s">
        <v>5</v>
      </c>
      <c r="D28" s="31" t="s">
        <v>60</v>
      </c>
      <c r="E28" s="28"/>
      <c r="F28" s="28"/>
      <c r="G28" s="59">
        <f t="shared" si="0"/>
        <v>143218894.38</v>
      </c>
      <c r="H28" s="62"/>
      <c r="I28" s="62">
        <v>143218894.38</v>
      </c>
      <c r="J28" s="62">
        <v>143218894.38</v>
      </c>
      <c r="K28" s="3"/>
    </row>
    <row r="29" spans="1:11" s="6" customFormat="1" ht="19.5" customHeight="1">
      <c r="A29" s="33" t="s">
        <v>164</v>
      </c>
      <c r="B29" s="33" t="s">
        <v>142</v>
      </c>
      <c r="C29" s="15" t="s">
        <v>5</v>
      </c>
      <c r="D29" s="31" t="s">
        <v>61</v>
      </c>
      <c r="E29" s="29"/>
      <c r="F29" s="29"/>
      <c r="G29" s="59">
        <f t="shared" si="0"/>
        <v>26408466</v>
      </c>
      <c r="H29" s="63">
        <v>22908466</v>
      </c>
      <c r="I29" s="63">
        <v>3500000</v>
      </c>
      <c r="J29" s="63">
        <v>3500000</v>
      </c>
      <c r="K29" s="5"/>
    </row>
    <row r="30" spans="1:11" s="4" customFormat="1" ht="43.5" customHeight="1">
      <c r="A30" s="15"/>
      <c r="B30" s="15"/>
      <c r="C30" s="15"/>
      <c r="D30" s="16"/>
      <c r="E30" s="17" t="s">
        <v>425</v>
      </c>
      <c r="F30" s="17" t="s">
        <v>216</v>
      </c>
      <c r="G30" s="59">
        <f t="shared" si="0"/>
        <v>322990371.99</v>
      </c>
      <c r="H30" s="60">
        <f>H32</f>
        <v>322990371.99</v>
      </c>
      <c r="I30" s="60">
        <f>I32</f>
        <v>0</v>
      </c>
      <c r="J30" s="60">
        <f>J32</f>
        <v>0</v>
      </c>
      <c r="K30" s="3"/>
    </row>
    <row r="31" spans="1:11" s="4" customFormat="1" ht="16.5">
      <c r="A31" s="22"/>
      <c r="B31" s="22"/>
      <c r="C31" s="22"/>
      <c r="D31" s="22"/>
      <c r="E31" s="18" t="s">
        <v>3</v>
      </c>
      <c r="F31" s="18"/>
      <c r="G31" s="59">
        <f t="shared" si="0"/>
        <v>0</v>
      </c>
      <c r="H31" s="65"/>
      <c r="I31" s="65"/>
      <c r="J31" s="60"/>
      <c r="K31" s="3"/>
    </row>
    <row r="32" spans="1:11" s="4" customFormat="1" ht="28.5">
      <c r="A32" s="19" t="s">
        <v>79</v>
      </c>
      <c r="B32" s="19"/>
      <c r="C32" s="19"/>
      <c r="D32" s="20" t="s">
        <v>6</v>
      </c>
      <c r="E32" s="18"/>
      <c r="F32" s="18"/>
      <c r="G32" s="59">
        <f t="shared" si="0"/>
        <v>322990371.99</v>
      </c>
      <c r="H32" s="60">
        <f>H33</f>
        <v>322990371.99</v>
      </c>
      <c r="I32" s="60">
        <f>I33</f>
        <v>0</v>
      </c>
      <c r="J32" s="60">
        <f>J33</f>
        <v>0</v>
      </c>
      <c r="K32" s="3"/>
    </row>
    <row r="33" spans="1:11" s="4" customFormat="1" ht="28.5">
      <c r="A33" s="19" t="s">
        <v>80</v>
      </c>
      <c r="B33" s="19"/>
      <c r="C33" s="19"/>
      <c r="D33" s="20" t="s">
        <v>6</v>
      </c>
      <c r="E33" s="18"/>
      <c r="F33" s="18"/>
      <c r="G33" s="59">
        <f t="shared" si="0"/>
        <v>322990371.99</v>
      </c>
      <c r="H33" s="60">
        <f>H35+H36+H37+H40+H43+H34+H44</f>
        <v>322990371.99</v>
      </c>
      <c r="I33" s="60">
        <f>I35+I36+I37+I40+I43+I34</f>
        <v>0</v>
      </c>
      <c r="J33" s="60">
        <f>J35+J36+J37+J40+J43+J34</f>
        <v>0</v>
      </c>
      <c r="K33" s="3"/>
    </row>
    <row r="34" spans="1:10" s="6" customFormat="1" ht="18" customHeight="1">
      <c r="A34" s="15" t="s">
        <v>392</v>
      </c>
      <c r="B34" s="15" t="s">
        <v>393</v>
      </c>
      <c r="C34" s="15" t="s">
        <v>394</v>
      </c>
      <c r="D34" s="16" t="s">
        <v>395</v>
      </c>
      <c r="E34" s="36"/>
      <c r="F34" s="36"/>
      <c r="G34" s="59">
        <f t="shared" si="0"/>
        <v>18800000</v>
      </c>
      <c r="H34" s="62">
        <v>18800000</v>
      </c>
      <c r="I34" s="62"/>
      <c r="J34" s="62"/>
    </row>
    <row r="35" spans="1:11" s="6" customFormat="1" ht="30">
      <c r="A35" s="15" t="s">
        <v>81</v>
      </c>
      <c r="B35" s="15" t="s">
        <v>82</v>
      </c>
      <c r="C35" s="15" t="s">
        <v>7</v>
      </c>
      <c r="D35" s="16" t="s">
        <v>83</v>
      </c>
      <c r="E35" s="23"/>
      <c r="F35" s="23"/>
      <c r="G35" s="59">
        <f t="shared" si="0"/>
        <v>905799</v>
      </c>
      <c r="H35" s="62">
        <v>905799</v>
      </c>
      <c r="I35" s="62">
        <v>0</v>
      </c>
      <c r="J35" s="60"/>
      <c r="K35" s="5"/>
    </row>
    <row r="36" spans="1:11" s="6" customFormat="1" ht="16.5">
      <c r="A36" s="15" t="s">
        <v>84</v>
      </c>
      <c r="B36" s="15" t="s">
        <v>85</v>
      </c>
      <c r="C36" s="15" t="s">
        <v>7</v>
      </c>
      <c r="D36" s="16" t="s">
        <v>40</v>
      </c>
      <c r="E36" s="36"/>
      <c r="F36" s="36"/>
      <c r="G36" s="59">
        <f t="shared" si="0"/>
        <v>7040144</v>
      </c>
      <c r="H36" s="62">
        <v>7040144</v>
      </c>
      <c r="I36" s="62">
        <v>0</v>
      </c>
      <c r="J36" s="60"/>
      <c r="K36" s="5"/>
    </row>
    <row r="37" spans="1:10" s="6" customFormat="1" ht="30">
      <c r="A37" s="15" t="s">
        <v>248</v>
      </c>
      <c r="B37" s="15" t="s">
        <v>247</v>
      </c>
      <c r="C37" s="15" t="s">
        <v>7</v>
      </c>
      <c r="D37" s="16" t="s">
        <v>436</v>
      </c>
      <c r="E37" s="36"/>
      <c r="F37" s="36"/>
      <c r="G37" s="59">
        <f t="shared" si="0"/>
        <v>14310030</v>
      </c>
      <c r="H37" s="62">
        <v>14310030</v>
      </c>
      <c r="I37" s="62"/>
      <c r="J37" s="62"/>
    </row>
    <row r="38" spans="1:11" s="6" customFormat="1" ht="16.5">
      <c r="A38" s="15"/>
      <c r="B38" s="15"/>
      <c r="C38" s="15"/>
      <c r="D38" s="34" t="s">
        <v>3</v>
      </c>
      <c r="E38" s="23"/>
      <c r="F38" s="23"/>
      <c r="G38" s="59">
        <f t="shared" si="0"/>
        <v>0</v>
      </c>
      <c r="H38" s="62"/>
      <c r="I38" s="62"/>
      <c r="J38" s="62"/>
      <c r="K38" s="5"/>
    </row>
    <row r="39" spans="1:11" s="6" customFormat="1" ht="16.5">
      <c r="A39" s="15"/>
      <c r="B39" s="15"/>
      <c r="C39" s="15"/>
      <c r="D39" s="34" t="s">
        <v>8</v>
      </c>
      <c r="E39" s="23"/>
      <c r="F39" s="23"/>
      <c r="G39" s="59">
        <f t="shared" si="0"/>
        <v>12079200</v>
      </c>
      <c r="H39" s="66">
        <v>12079200</v>
      </c>
      <c r="I39" s="62"/>
      <c r="J39" s="62"/>
      <c r="K39" s="5"/>
    </row>
    <row r="40" spans="1:10" s="6" customFormat="1" ht="16.5">
      <c r="A40" s="15" t="s">
        <v>180</v>
      </c>
      <c r="B40" s="15" t="s">
        <v>181</v>
      </c>
      <c r="C40" s="15" t="s">
        <v>7</v>
      </c>
      <c r="D40" s="16" t="s">
        <v>182</v>
      </c>
      <c r="E40" s="36"/>
      <c r="F40" s="36"/>
      <c r="G40" s="59">
        <f t="shared" si="0"/>
        <v>217192298.44</v>
      </c>
      <c r="H40" s="62">
        <v>217192298.44</v>
      </c>
      <c r="I40" s="62"/>
      <c r="J40" s="62"/>
    </row>
    <row r="41" spans="1:11" s="6" customFormat="1" ht="16.5">
      <c r="A41" s="15"/>
      <c r="B41" s="15"/>
      <c r="C41" s="15"/>
      <c r="D41" s="34" t="s">
        <v>3</v>
      </c>
      <c r="E41" s="23"/>
      <c r="F41" s="23"/>
      <c r="G41" s="59">
        <f t="shared" si="0"/>
        <v>0</v>
      </c>
      <c r="H41" s="62"/>
      <c r="I41" s="62"/>
      <c r="J41" s="62"/>
      <c r="K41" s="5"/>
    </row>
    <row r="42" spans="1:11" s="6" customFormat="1" ht="16.5">
      <c r="A42" s="15"/>
      <c r="B42" s="15"/>
      <c r="C42" s="15"/>
      <c r="D42" s="34" t="s">
        <v>8</v>
      </c>
      <c r="E42" s="23"/>
      <c r="F42" s="23"/>
      <c r="G42" s="59">
        <f t="shared" si="0"/>
        <v>56004900</v>
      </c>
      <c r="H42" s="66">
        <v>56004900</v>
      </c>
      <c r="I42" s="62"/>
      <c r="J42" s="62"/>
      <c r="K42" s="5"/>
    </row>
    <row r="43" spans="1:11" s="4" customFormat="1" ht="45">
      <c r="A43" s="15" t="s">
        <v>207</v>
      </c>
      <c r="B43" s="15" t="s">
        <v>208</v>
      </c>
      <c r="C43" s="15" t="s">
        <v>10</v>
      </c>
      <c r="D43" s="16" t="s">
        <v>209</v>
      </c>
      <c r="E43" s="42"/>
      <c r="F43" s="42"/>
      <c r="G43" s="59">
        <f t="shared" si="0"/>
        <v>64705800</v>
      </c>
      <c r="H43" s="62">
        <v>64705800</v>
      </c>
      <c r="I43" s="62">
        <v>0</v>
      </c>
      <c r="J43" s="60"/>
      <c r="K43" s="3"/>
    </row>
    <row r="44" spans="1:11" s="4" customFormat="1" ht="45">
      <c r="A44" s="15" t="s">
        <v>396</v>
      </c>
      <c r="B44" s="15" t="s">
        <v>397</v>
      </c>
      <c r="C44" s="15" t="s">
        <v>10</v>
      </c>
      <c r="D44" s="16" t="s">
        <v>398</v>
      </c>
      <c r="E44" s="42"/>
      <c r="F44" s="42"/>
      <c r="G44" s="59">
        <f t="shared" si="0"/>
        <v>36300.55</v>
      </c>
      <c r="H44" s="62">
        <v>36300.55</v>
      </c>
      <c r="I44" s="62"/>
      <c r="J44" s="60"/>
      <c r="K44" s="3"/>
    </row>
    <row r="45" spans="1:11" s="4" customFormat="1" ht="33.75" customHeight="1">
      <c r="A45" s="15"/>
      <c r="B45" s="15"/>
      <c r="C45" s="15"/>
      <c r="D45" s="16"/>
      <c r="E45" s="17" t="s">
        <v>438</v>
      </c>
      <c r="F45" s="17" t="s">
        <v>217</v>
      </c>
      <c r="G45" s="59">
        <f t="shared" si="0"/>
        <v>8085970</v>
      </c>
      <c r="H45" s="60">
        <f>+H50+H47</f>
        <v>7126570</v>
      </c>
      <c r="I45" s="60">
        <f>+I50+I47</f>
        <v>959400</v>
      </c>
      <c r="J45" s="60">
        <f>+J50+J47</f>
        <v>959400</v>
      </c>
      <c r="K45" s="3"/>
    </row>
    <row r="46" spans="1:11" s="4" customFormat="1" ht="16.5">
      <c r="A46" s="22"/>
      <c r="B46" s="22"/>
      <c r="C46" s="22"/>
      <c r="D46" s="22"/>
      <c r="E46" s="18" t="s">
        <v>3</v>
      </c>
      <c r="F46" s="18"/>
      <c r="G46" s="59">
        <f t="shared" si="0"/>
        <v>0</v>
      </c>
      <c r="H46" s="65"/>
      <c r="I46" s="65"/>
      <c r="J46" s="65"/>
      <c r="K46" s="3"/>
    </row>
    <row r="47" spans="1:11" s="4" customFormat="1" ht="28.5">
      <c r="A47" s="19" t="s">
        <v>266</v>
      </c>
      <c r="B47" s="19"/>
      <c r="C47" s="19"/>
      <c r="D47" s="20" t="s">
        <v>267</v>
      </c>
      <c r="E47" s="18"/>
      <c r="F47" s="18"/>
      <c r="G47" s="59">
        <f t="shared" si="0"/>
        <v>4490000</v>
      </c>
      <c r="H47" s="60">
        <f aca="true" t="shared" si="2" ref="H47:J48">H48</f>
        <v>4190000</v>
      </c>
      <c r="I47" s="60">
        <f t="shared" si="2"/>
        <v>300000</v>
      </c>
      <c r="J47" s="60">
        <f t="shared" si="2"/>
        <v>300000</v>
      </c>
      <c r="K47" s="3"/>
    </row>
    <row r="48" spans="1:11" s="4" customFormat="1" ht="28.5">
      <c r="A48" s="19" t="s">
        <v>268</v>
      </c>
      <c r="B48" s="19"/>
      <c r="C48" s="19"/>
      <c r="D48" s="20" t="s">
        <v>267</v>
      </c>
      <c r="E48" s="18"/>
      <c r="F48" s="18"/>
      <c r="G48" s="59">
        <f t="shared" si="0"/>
        <v>4490000</v>
      </c>
      <c r="H48" s="60">
        <f t="shared" si="2"/>
        <v>4190000</v>
      </c>
      <c r="I48" s="60">
        <f t="shared" si="2"/>
        <v>300000</v>
      </c>
      <c r="J48" s="60">
        <f t="shared" si="2"/>
        <v>300000</v>
      </c>
      <c r="K48" s="3"/>
    </row>
    <row r="49" spans="1:11" s="6" customFormat="1" ht="27.75" customHeight="1">
      <c r="A49" s="15" t="s">
        <v>272</v>
      </c>
      <c r="B49" s="15" t="s">
        <v>184</v>
      </c>
      <c r="C49" s="15" t="s">
        <v>9</v>
      </c>
      <c r="D49" s="16" t="s">
        <v>183</v>
      </c>
      <c r="E49" s="23"/>
      <c r="F49" s="23"/>
      <c r="G49" s="59">
        <f t="shared" si="0"/>
        <v>4490000</v>
      </c>
      <c r="H49" s="62">
        <v>4190000</v>
      </c>
      <c r="I49" s="62">
        <v>300000</v>
      </c>
      <c r="J49" s="62">
        <v>300000</v>
      </c>
      <c r="K49" s="5"/>
    </row>
    <row r="50" spans="1:11" s="4" customFormat="1" ht="33" customHeight="1">
      <c r="A50" s="19" t="s">
        <v>88</v>
      </c>
      <c r="B50" s="19"/>
      <c r="C50" s="19"/>
      <c r="D50" s="20" t="s">
        <v>39</v>
      </c>
      <c r="E50" s="18"/>
      <c r="F50" s="18"/>
      <c r="G50" s="59">
        <f t="shared" si="0"/>
        <v>3595970</v>
      </c>
      <c r="H50" s="60">
        <f>H51</f>
        <v>2936570</v>
      </c>
      <c r="I50" s="60">
        <f>I51</f>
        <v>659400</v>
      </c>
      <c r="J50" s="60">
        <f>J51</f>
        <v>659400</v>
      </c>
      <c r="K50" s="3"/>
    </row>
    <row r="51" spans="1:11" s="4" customFormat="1" ht="33" customHeight="1">
      <c r="A51" s="19" t="s">
        <v>89</v>
      </c>
      <c r="B51" s="19"/>
      <c r="C51" s="19"/>
      <c r="D51" s="20" t="s">
        <v>39</v>
      </c>
      <c r="E51" s="18"/>
      <c r="F51" s="18"/>
      <c r="G51" s="59">
        <f t="shared" si="0"/>
        <v>3595970</v>
      </c>
      <c r="H51" s="60">
        <f>H52+H53</f>
        <v>2936570</v>
      </c>
      <c r="I51" s="60">
        <f>I52+I53</f>
        <v>659400</v>
      </c>
      <c r="J51" s="60">
        <f>J52+J53</f>
        <v>659400</v>
      </c>
      <c r="K51" s="3"/>
    </row>
    <row r="52" spans="1:11" s="6" customFormat="1" ht="30">
      <c r="A52" s="15" t="s">
        <v>91</v>
      </c>
      <c r="B52" s="15" t="s">
        <v>90</v>
      </c>
      <c r="C52" s="15" t="s">
        <v>11</v>
      </c>
      <c r="D52" s="16" t="s">
        <v>170</v>
      </c>
      <c r="E52" s="23"/>
      <c r="F52" s="23"/>
      <c r="G52" s="59">
        <f t="shared" si="0"/>
        <v>1400000</v>
      </c>
      <c r="H52" s="62">
        <v>1400000</v>
      </c>
      <c r="I52" s="62"/>
      <c r="J52" s="62"/>
      <c r="K52" s="5"/>
    </row>
    <row r="53" spans="1:11" s="6" customFormat="1" ht="16.5">
      <c r="A53" s="15" t="s">
        <v>402</v>
      </c>
      <c r="B53" s="15" t="s">
        <v>403</v>
      </c>
      <c r="C53" s="15" t="s">
        <v>11</v>
      </c>
      <c r="D53" s="16" t="s">
        <v>404</v>
      </c>
      <c r="E53" s="23"/>
      <c r="F53" s="23"/>
      <c r="G53" s="59">
        <f t="shared" si="0"/>
        <v>2195970</v>
      </c>
      <c r="H53" s="62">
        <v>1536570</v>
      </c>
      <c r="I53" s="62">
        <v>659400</v>
      </c>
      <c r="J53" s="62">
        <v>659400</v>
      </c>
      <c r="K53" s="5"/>
    </row>
    <row r="54" spans="1:11" s="4" customFormat="1" ht="42.75">
      <c r="A54" s="15"/>
      <c r="B54" s="15"/>
      <c r="C54" s="15"/>
      <c r="D54" s="16"/>
      <c r="E54" s="17" t="s">
        <v>439</v>
      </c>
      <c r="F54" s="17" t="s">
        <v>218</v>
      </c>
      <c r="G54" s="59">
        <f t="shared" si="0"/>
        <v>1588091</v>
      </c>
      <c r="H54" s="60">
        <f>SUM(H56)</f>
        <v>1579683</v>
      </c>
      <c r="I54" s="60">
        <f>SUM(I56)</f>
        <v>8408</v>
      </c>
      <c r="J54" s="60">
        <f>SUM(J56)</f>
        <v>8408</v>
      </c>
      <c r="K54" s="3"/>
    </row>
    <row r="55" spans="1:11" s="4" customFormat="1" ht="16.5">
      <c r="A55" s="15"/>
      <c r="B55" s="15"/>
      <c r="C55" s="15"/>
      <c r="D55" s="16"/>
      <c r="E55" s="18" t="s">
        <v>3</v>
      </c>
      <c r="F55" s="18"/>
      <c r="G55" s="59">
        <f t="shared" si="0"/>
        <v>0</v>
      </c>
      <c r="H55" s="65"/>
      <c r="I55" s="65"/>
      <c r="J55" s="65"/>
      <c r="K55" s="3"/>
    </row>
    <row r="56" spans="1:11" s="4" customFormat="1" ht="33.75" customHeight="1">
      <c r="A56" s="19" t="s">
        <v>86</v>
      </c>
      <c r="B56" s="19"/>
      <c r="C56" s="19"/>
      <c r="D56" s="20" t="s">
        <v>13</v>
      </c>
      <c r="E56" s="18"/>
      <c r="F56" s="18"/>
      <c r="G56" s="59">
        <f t="shared" si="0"/>
        <v>1588091</v>
      </c>
      <c r="H56" s="60">
        <f>H57</f>
        <v>1579683</v>
      </c>
      <c r="I56" s="60">
        <f>I57</f>
        <v>8408</v>
      </c>
      <c r="J56" s="60">
        <f>J57</f>
        <v>8408</v>
      </c>
      <c r="K56" s="3"/>
    </row>
    <row r="57" spans="1:11" s="4" customFormat="1" ht="33.75" customHeight="1">
      <c r="A57" s="19" t="s">
        <v>87</v>
      </c>
      <c r="B57" s="19"/>
      <c r="C57" s="19"/>
      <c r="D57" s="20" t="s">
        <v>13</v>
      </c>
      <c r="E57" s="18"/>
      <c r="F57" s="18"/>
      <c r="G57" s="59">
        <f t="shared" si="0"/>
        <v>1588091</v>
      </c>
      <c r="H57" s="60">
        <f>H58+H59+H60</f>
        <v>1579683</v>
      </c>
      <c r="I57" s="60">
        <f>I58+I59+I60</f>
        <v>8408</v>
      </c>
      <c r="J57" s="60">
        <f>J58+J59+J60</f>
        <v>8408</v>
      </c>
      <c r="K57" s="3"/>
    </row>
    <row r="58" spans="1:11" s="6" customFormat="1" ht="29.25" customHeight="1">
      <c r="A58" s="15" t="s">
        <v>93</v>
      </c>
      <c r="B58" s="15" t="s">
        <v>92</v>
      </c>
      <c r="C58" s="15" t="s">
        <v>11</v>
      </c>
      <c r="D58" s="16" t="s">
        <v>52</v>
      </c>
      <c r="E58" s="23"/>
      <c r="F58" s="23"/>
      <c r="G58" s="59">
        <f t="shared" si="0"/>
        <v>58000</v>
      </c>
      <c r="H58" s="62">
        <v>58000</v>
      </c>
      <c r="I58" s="62"/>
      <c r="J58" s="62"/>
      <c r="K58" s="5"/>
    </row>
    <row r="59" spans="1:11" s="6" customFormat="1" ht="18" customHeight="1">
      <c r="A59" s="15" t="s">
        <v>95</v>
      </c>
      <c r="B59" s="15" t="s">
        <v>94</v>
      </c>
      <c r="C59" s="15" t="s">
        <v>11</v>
      </c>
      <c r="D59" s="16" t="s">
        <v>171</v>
      </c>
      <c r="E59" s="23"/>
      <c r="F59" s="23"/>
      <c r="G59" s="59">
        <f t="shared" si="0"/>
        <v>151000</v>
      </c>
      <c r="H59" s="62">
        <v>151000</v>
      </c>
      <c r="I59" s="62"/>
      <c r="J59" s="62"/>
      <c r="K59" s="5"/>
    </row>
    <row r="60" spans="1:10" s="6" customFormat="1" ht="30">
      <c r="A60" s="15" t="s">
        <v>185</v>
      </c>
      <c r="B60" s="15" t="s">
        <v>186</v>
      </c>
      <c r="C60" s="15" t="s">
        <v>15</v>
      </c>
      <c r="D60" s="16" t="s">
        <v>187</v>
      </c>
      <c r="E60" s="23"/>
      <c r="F60" s="23"/>
      <c r="G60" s="59">
        <f t="shared" si="0"/>
        <v>1379091</v>
      </c>
      <c r="H60" s="62">
        <v>1370683</v>
      </c>
      <c r="I60" s="62">
        <v>8408</v>
      </c>
      <c r="J60" s="62">
        <v>8408</v>
      </c>
    </row>
    <row r="61" spans="1:11" s="4" customFormat="1" ht="42.75">
      <c r="A61" s="19"/>
      <c r="B61" s="19"/>
      <c r="C61" s="19"/>
      <c r="D61" s="20"/>
      <c r="E61" s="17" t="s">
        <v>440</v>
      </c>
      <c r="F61" s="17" t="s">
        <v>219</v>
      </c>
      <c r="G61" s="59">
        <f t="shared" si="0"/>
        <v>35513342</v>
      </c>
      <c r="H61" s="60">
        <f>H67+H63</f>
        <v>35513342</v>
      </c>
      <c r="I61" s="60">
        <f>I67+I63</f>
        <v>0</v>
      </c>
      <c r="J61" s="60">
        <f>J67+J63</f>
        <v>0</v>
      </c>
      <c r="K61" s="3"/>
    </row>
    <row r="62" spans="1:11" s="4" customFormat="1" ht="16.5">
      <c r="A62" s="19"/>
      <c r="B62" s="19"/>
      <c r="C62" s="19"/>
      <c r="D62" s="20"/>
      <c r="E62" s="18" t="s">
        <v>3</v>
      </c>
      <c r="F62" s="18"/>
      <c r="G62" s="59">
        <f t="shared" si="0"/>
        <v>0</v>
      </c>
      <c r="H62" s="60"/>
      <c r="I62" s="60"/>
      <c r="J62" s="60"/>
      <c r="K62" s="3"/>
    </row>
    <row r="63" spans="1:11" s="4" customFormat="1" ht="28.5">
      <c r="A63" s="19" t="s">
        <v>266</v>
      </c>
      <c r="B63" s="19"/>
      <c r="C63" s="19"/>
      <c r="D63" s="20" t="s">
        <v>267</v>
      </c>
      <c r="E63" s="18"/>
      <c r="F63" s="18"/>
      <c r="G63" s="59">
        <f t="shared" si="0"/>
        <v>34164042</v>
      </c>
      <c r="H63" s="60">
        <f>H64</f>
        <v>34164042</v>
      </c>
      <c r="I63" s="60">
        <f>I64</f>
        <v>0</v>
      </c>
      <c r="J63" s="60">
        <f>J64</f>
        <v>0</v>
      </c>
      <c r="K63" s="3"/>
    </row>
    <row r="64" spans="1:11" s="4" customFormat="1" ht="28.5">
      <c r="A64" s="19" t="s">
        <v>268</v>
      </c>
      <c r="B64" s="19"/>
      <c r="C64" s="19"/>
      <c r="D64" s="20" t="s">
        <v>267</v>
      </c>
      <c r="E64" s="18"/>
      <c r="F64" s="18"/>
      <c r="G64" s="59">
        <f t="shared" si="0"/>
        <v>34164042</v>
      </c>
      <c r="H64" s="60">
        <f>H65+H66</f>
        <v>34164042</v>
      </c>
      <c r="I64" s="60">
        <f>I65+I66</f>
        <v>0</v>
      </c>
      <c r="J64" s="60">
        <f>J65+J66</f>
        <v>0</v>
      </c>
      <c r="K64" s="3"/>
    </row>
    <row r="65" spans="1:11" s="6" customFormat="1" ht="27.75" customHeight="1">
      <c r="A65" s="15" t="s">
        <v>271</v>
      </c>
      <c r="B65" s="15" t="s">
        <v>270</v>
      </c>
      <c r="C65" s="15" t="s">
        <v>9</v>
      </c>
      <c r="D65" s="16" t="s">
        <v>269</v>
      </c>
      <c r="E65" s="23"/>
      <c r="F65" s="23"/>
      <c r="G65" s="59">
        <f t="shared" si="0"/>
        <v>30589601</v>
      </c>
      <c r="H65" s="62">
        <v>30589601</v>
      </c>
      <c r="I65" s="62"/>
      <c r="J65" s="62"/>
      <c r="K65" s="5"/>
    </row>
    <row r="66" spans="1:11" s="6" customFormat="1" ht="60">
      <c r="A66" s="15" t="s">
        <v>273</v>
      </c>
      <c r="B66" s="15" t="s">
        <v>68</v>
      </c>
      <c r="C66" s="15" t="s">
        <v>11</v>
      </c>
      <c r="D66" s="16" t="s">
        <v>53</v>
      </c>
      <c r="E66" s="23"/>
      <c r="F66" s="23"/>
      <c r="G66" s="59">
        <f t="shared" si="0"/>
        <v>3574441</v>
      </c>
      <c r="H66" s="62">
        <v>3574441</v>
      </c>
      <c r="I66" s="62"/>
      <c r="J66" s="62"/>
      <c r="K66" s="5"/>
    </row>
    <row r="67" spans="1:11" s="4" customFormat="1" ht="32.25" customHeight="1">
      <c r="A67" s="19" t="s">
        <v>86</v>
      </c>
      <c r="B67" s="19"/>
      <c r="C67" s="19"/>
      <c r="D67" s="20" t="s">
        <v>13</v>
      </c>
      <c r="E67" s="18"/>
      <c r="F67" s="18"/>
      <c r="G67" s="59">
        <f t="shared" si="0"/>
        <v>1349300</v>
      </c>
      <c r="H67" s="60">
        <f aca="true" t="shared" si="3" ref="H67:J68">H68</f>
        <v>1349300</v>
      </c>
      <c r="I67" s="60">
        <f t="shared" si="3"/>
        <v>0</v>
      </c>
      <c r="J67" s="60">
        <f t="shared" si="3"/>
        <v>0</v>
      </c>
      <c r="K67" s="3"/>
    </row>
    <row r="68" spans="1:11" s="4" customFormat="1" ht="32.25" customHeight="1">
      <c r="A68" s="19" t="s">
        <v>87</v>
      </c>
      <c r="B68" s="19"/>
      <c r="C68" s="19"/>
      <c r="D68" s="20" t="s">
        <v>13</v>
      </c>
      <c r="E68" s="18"/>
      <c r="F68" s="18"/>
      <c r="G68" s="59">
        <f t="shared" si="0"/>
        <v>1349300</v>
      </c>
      <c r="H68" s="60">
        <f t="shared" si="3"/>
        <v>1349300</v>
      </c>
      <c r="I68" s="60">
        <f t="shared" si="3"/>
        <v>0</v>
      </c>
      <c r="J68" s="60">
        <f t="shared" si="3"/>
        <v>0</v>
      </c>
      <c r="K68" s="3"/>
    </row>
    <row r="69" spans="1:11" s="4" customFormat="1" ht="58.5" customHeight="1">
      <c r="A69" s="15" t="s">
        <v>249</v>
      </c>
      <c r="B69" s="15" t="s">
        <v>68</v>
      </c>
      <c r="C69" s="15" t="s">
        <v>11</v>
      </c>
      <c r="D69" s="16" t="s">
        <v>53</v>
      </c>
      <c r="E69" s="18"/>
      <c r="F69" s="18"/>
      <c r="G69" s="59">
        <f t="shared" si="0"/>
        <v>1349300</v>
      </c>
      <c r="H69" s="62">
        <v>1349300</v>
      </c>
      <c r="I69" s="62"/>
      <c r="J69" s="62"/>
      <c r="K69" s="3"/>
    </row>
    <row r="70" spans="1:11" s="4" customFormat="1" ht="45" customHeight="1">
      <c r="A70" s="22"/>
      <c r="B70" s="22"/>
      <c r="C70" s="22"/>
      <c r="D70" s="24"/>
      <c r="E70" s="17" t="s">
        <v>220</v>
      </c>
      <c r="F70" s="17" t="s">
        <v>221</v>
      </c>
      <c r="G70" s="59">
        <f t="shared" si="0"/>
        <v>2384950</v>
      </c>
      <c r="H70" s="60">
        <f>H72</f>
        <v>2384950</v>
      </c>
      <c r="I70" s="60">
        <f>I72</f>
        <v>0</v>
      </c>
      <c r="J70" s="60">
        <f>J72</f>
        <v>0</v>
      </c>
      <c r="K70" s="3"/>
    </row>
    <row r="71" spans="1:11" s="4" customFormat="1" ht="16.5">
      <c r="A71" s="22"/>
      <c r="B71" s="22"/>
      <c r="C71" s="22"/>
      <c r="D71" s="22"/>
      <c r="E71" s="18" t="s">
        <v>3</v>
      </c>
      <c r="F71" s="18"/>
      <c r="G71" s="59">
        <f t="shared" si="0"/>
        <v>0</v>
      </c>
      <c r="H71" s="65"/>
      <c r="I71" s="65"/>
      <c r="J71" s="65"/>
      <c r="K71" s="3"/>
    </row>
    <row r="72" spans="1:11" s="4" customFormat="1" ht="28.5">
      <c r="A72" s="19" t="s">
        <v>46</v>
      </c>
      <c r="B72" s="19"/>
      <c r="C72" s="19"/>
      <c r="D72" s="20" t="s">
        <v>12</v>
      </c>
      <c r="E72" s="18"/>
      <c r="F72" s="18"/>
      <c r="G72" s="59">
        <f t="shared" si="0"/>
        <v>2384950</v>
      </c>
      <c r="H72" s="60">
        <f>H73</f>
        <v>2384950</v>
      </c>
      <c r="I72" s="60">
        <f>I73</f>
        <v>0</v>
      </c>
      <c r="J72" s="60">
        <f>J73</f>
        <v>0</v>
      </c>
      <c r="K72" s="3"/>
    </row>
    <row r="73" spans="1:11" s="4" customFormat="1" ht="28.5">
      <c r="A73" s="19" t="s">
        <v>47</v>
      </c>
      <c r="B73" s="19"/>
      <c r="C73" s="19"/>
      <c r="D73" s="20" t="s">
        <v>12</v>
      </c>
      <c r="E73" s="18"/>
      <c r="F73" s="18"/>
      <c r="G73" s="59">
        <f t="shared" si="0"/>
        <v>2384950</v>
      </c>
      <c r="H73" s="60">
        <f>H74+H75</f>
        <v>2384950</v>
      </c>
      <c r="I73" s="60">
        <f>I74+I75</f>
        <v>0</v>
      </c>
      <c r="J73" s="60">
        <f>J74+J75</f>
        <v>0</v>
      </c>
      <c r="K73" s="3"/>
    </row>
    <row r="74" spans="1:11" s="6" customFormat="1" ht="27.75" customHeight="1">
      <c r="A74" s="15" t="s">
        <v>96</v>
      </c>
      <c r="B74" s="15">
        <v>3112</v>
      </c>
      <c r="C74" s="15" t="s">
        <v>11</v>
      </c>
      <c r="D74" s="16" t="s">
        <v>54</v>
      </c>
      <c r="E74" s="23"/>
      <c r="F74" s="23"/>
      <c r="G74" s="59">
        <f t="shared" si="0"/>
        <v>1964200</v>
      </c>
      <c r="H74" s="62">
        <v>1964200</v>
      </c>
      <c r="I74" s="62"/>
      <c r="J74" s="62"/>
      <c r="K74" s="5"/>
    </row>
    <row r="75" spans="1:10" s="6" customFormat="1" ht="30">
      <c r="A75" s="15" t="s">
        <v>177</v>
      </c>
      <c r="B75" s="15" t="s">
        <v>189</v>
      </c>
      <c r="C75" s="15" t="s">
        <v>15</v>
      </c>
      <c r="D75" s="16" t="s">
        <v>178</v>
      </c>
      <c r="E75" s="23"/>
      <c r="F75" s="23"/>
      <c r="G75" s="59">
        <f t="shared" si="0"/>
        <v>420750</v>
      </c>
      <c r="H75" s="62">
        <v>420750</v>
      </c>
      <c r="I75" s="62"/>
      <c r="J75" s="62"/>
    </row>
    <row r="76" spans="1:11" s="4" customFormat="1" ht="52.5" customHeight="1">
      <c r="A76" s="22"/>
      <c r="B76" s="22"/>
      <c r="C76" s="22"/>
      <c r="D76" s="24"/>
      <c r="E76" s="17" t="s">
        <v>441</v>
      </c>
      <c r="F76" s="17" t="s">
        <v>222</v>
      </c>
      <c r="G76" s="59">
        <f t="shared" si="0"/>
        <v>36665100</v>
      </c>
      <c r="H76" s="60">
        <f>H78</f>
        <v>36629100</v>
      </c>
      <c r="I76" s="60">
        <f>I78</f>
        <v>36000</v>
      </c>
      <c r="J76" s="60">
        <f>J78</f>
        <v>36000</v>
      </c>
      <c r="K76" s="3"/>
    </row>
    <row r="77" spans="1:11" s="4" customFormat="1" ht="16.5">
      <c r="A77" s="22"/>
      <c r="B77" s="22"/>
      <c r="C77" s="22"/>
      <c r="D77" s="22"/>
      <c r="E77" s="15" t="s">
        <v>3</v>
      </c>
      <c r="F77" s="15"/>
      <c r="G77" s="59">
        <f t="shared" si="0"/>
        <v>0</v>
      </c>
      <c r="H77" s="65"/>
      <c r="I77" s="65"/>
      <c r="J77" s="65"/>
      <c r="K77" s="3"/>
    </row>
    <row r="78" spans="1:11" s="4" customFormat="1" ht="33" customHeight="1">
      <c r="A78" s="19" t="s">
        <v>86</v>
      </c>
      <c r="B78" s="19"/>
      <c r="C78" s="19"/>
      <c r="D78" s="20" t="s">
        <v>13</v>
      </c>
      <c r="E78" s="18"/>
      <c r="F78" s="18"/>
      <c r="G78" s="59">
        <f t="shared" si="0"/>
        <v>36665100</v>
      </c>
      <c r="H78" s="67">
        <f>H79</f>
        <v>36629100</v>
      </c>
      <c r="I78" s="67">
        <f>I79</f>
        <v>36000</v>
      </c>
      <c r="J78" s="67">
        <f>J79</f>
        <v>36000</v>
      </c>
      <c r="K78" s="3"/>
    </row>
    <row r="79" spans="1:11" s="4" customFormat="1" ht="33" customHeight="1">
      <c r="A79" s="19" t="s">
        <v>87</v>
      </c>
      <c r="B79" s="19"/>
      <c r="C79" s="19"/>
      <c r="D79" s="20" t="s">
        <v>13</v>
      </c>
      <c r="E79" s="18"/>
      <c r="F79" s="18"/>
      <c r="G79" s="59">
        <f t="shared" si="0"/>
        <v>36665100</v>
      </c>
      <c r="H79" s="67">
        <f>H80+H81+H82+H83+H84+H85+H86</f>
        <v>36629100</v>
      </c>
      <c r="I79" s="67">
        <f>I80+I81+I82+I83+I84+I85+I86</f>
        <v>36000</v>
      </c>
      <c r="J79" s="67">
        <f>J80+J81+J82+J83+J84+J85+J86</f>
        <v>36000</v>
      </c>
      <c r="K79" s="3"/>
    </row>
    <row r="80" spans="1:11" s="4" customFormat="1" ht="28.5" customHeight="1">
      <c r="A80" s="15" t="s">
        <v>97</v>
      </c>
      <c r="B80" s="15" t="s">
        <v>64</v>
      </c>
      <c r="C80" s="15" t="s">
        <v>14</v>
      </c>
      <c r="D80" s="16" t="s">
        <v>65</v>
      </c>
      <c r="E80" s="18"/>
      <c r="F80" s="18"/>
      <c r="G80" s="59">
        <f aca="true" t="shared" si="4" ref="G80:G144">H80+I80</f>
        <v>1686900</v>
      </c>
      <c r="H80" s="62">
        <v>1686900</v>
      </c>
      <c r="I80" s="62"/>
      <c r="J80" s="62"/>
      <c r="K80" s="3"/>
    </row>
    <row r="81" spans="1:11" s="4" customFormat="1" ht="16.5" customHeight="1">
      <c r="A81" s="15" t="s">
        <v>98</v>
      </c>
      <c r="B81" s="15">
        <v>3090</v>
      </c>
      <c r="C81" s="15" t="s">
        <v>16</v>
      </c>
      <c r="D81" s="16" t="s">
        <v>55</v>
      </c>
      <c r="E81" s="18"/>
      <c r="F81" s="18"/>
      <c r="G81" s="59">
        <f t="shared" si="4"/>
        <v>808000</v>
      </c>
      <c r="H81" s="62">
        <v>808000</v>
      </c>
      <c r="I81" s="62"/>
      <c r="J81" s="62"/>
      <c r="K81" s="3"/>
    </row>
    <row r="82" spans="1:11" s="4" customFormat="1" ht="30">
      <c r="A82" s="15" t="s">
        <v>99</v>
      </c>
      <c r="B82" s="15" t="s">
        <v>265</v>
      </c>
      <c r="C82" s="15" t="s">
        <v>17</v>
      </c>
      <c r="D82" s="16" t="s">
        <v>289</v>
      </c>
      <c r="E82" s="18"/>
      <c r="F82" s="18"/>
      <c r="G82" s="59">
        <f t="shared" si="4"/>
        <v>3052300</v>
      </c>
      <c r="H82" s="62">
        <v>3016300</v>
      </c>
      <c r="I82" s="62">
        <v>36000</v>
      </c>
      <c r="J82" s="62">
        <v>36000</v>
      </c>
      <c r="K82" s="3"/>
    </row>
    <row r="83" spans="1:11" s="6" customFormat="1" ht="45">
      <c r="A83" s="15" t="s">
        <v>195</v>
      </c>
      <c r="B83" s="15" t="s">
        <v>194</v>
      </c>
      <c r="C83" s="15" t="s">
        <v>17</v>
      </c>
      <c r="D83" s="16" t="s">
        <v>196</v>
      </c>
      <c r="E83" s="23"/>
      <c r="F83" s="23"/>
      <c r="G83" s="59">
        <f t="shared" si="4"/>
        <v>1115200</v>
      </c>
      <c r="H83" s="62">
        <v>1115200</v>
      </c>
      <c r="I83" s="62"/>
      <c r="J83" s="62"/>
      <c r="K83" s="5"/>
    </row>
    <row r="84" spans="1:11" s="6" customFormat="1" ht="17.25" customHeight="1">
      <c r="A84" s="15" t="s">
        <v>197</v>
      </c>
      <c r="B84" s="15" t="s">
        <v>198</v>
      </c>
      <c r="C84" s="15" t="s">
        <v>17</v>
      </c>
      <c r="D84" s="16" t="s">
        <v>199</v>
      </c>
      <c r="E84" s="23"/>
      <c r="F84" s="23"/>
      <c r="G84" s="59">
        <f t="shared" si="4"/>
        <v>400</v>
      </c>
      <c r="H84" s="62">
        <v>400</v>
      </c>
      <c r="I84" s="62"/>
      <c r="J84" s="62"/>
      <c r="K84" s="5"/>
    </row>
    <row r="85" spans="1:11" s="6" customFormat="1" ht="42" customHeight="1">
      <c r="A85" s="15" t="s">
        <v>200</v>
      </c>
      <c r="B85" s="15" t="s">
        <v>201</v>
      </c>
      <c r="C85" s="15" t="s">
        <v>16</v>
      </c>
      <c r="D85" s="16" t="s">
        <v>202</v>
      </c>
      <c r="E85" s="23"/>
      <c r="F85" s="23"/>
      <c r="G85" s="59">
        <f t="shared" si="4"/>
        <v>6808700</v>
      </c>
      <c r="H85" s="62">
        <v>6808700</v>
      </c>
      <c r="I85" s="62"/>
      <c r="J85" s="62"/>
      <c r="K85" s="5"/>
    </row>
    <row r="86" spans="1:11" s="6" customFormat="1" ht="30">
      <c r="A86" s="15" t="s">
        <v>188</v>
      </c>
      <c r="B86" s="15" t="s">
        <v>189</v>
      </c>
      <c r="C86" s="15" t="s">
        <v>15</v>
      </c>
      <c r="D86" s="16" t="s">
        <v>178</v>
      </c>
      <c r="E86" s="23"/>
      <c r="F86" s="23"/>
      <c r="G86" s="59">
        <f t="shared" si="4"/>
        <v>23193600</v>
      </c>
      <c r="H86" s="62">
        <v>23193600</v>
      </c>
      <c r="I86" s="62"/>
      <c r="J86" s="62"/>
      <c r="K86" s="5"/>
    </row>
    <row r="87" spans="1:11" s="7" customFormat="1" ht="69" customHeight="1">
      <c r="A87" s="19"/>
      <c r="B87" s="19"/>
      <c r="C87" s="19"/>
      <c r="D87" s="37"/>
      <c r="E87" s="17" t="s">
        <v>442</v>
      </c>
      <c r="F87" s="17" t="s">
        <v>223</v>
      </c>
      <c r="G87" s="59">
        <f t="shared" si="4"/>
        <v>2700000</v>
      </c>
      <c r="H87" s="60">
        <f>H89+H92</f>
        <v>2700000</v>
      </c>
      <c r="I87" s="60">
        <f>I89+I92</f>
        <v>0</v>
      </c>
      <c r="J87" s="60">
        <f>J89+J92</f>
        <v>0</v>
      </c>
      <c r="K87" s="3"/>
    </row>
    <row r="88" spans="1:11" s="4" customFormat="1" ht="16.5">
      <c r="A88" s="22"/>
      <c r="B88" s="22"/>
      <c r="C88" s="22"/>
      <c r="D88" s="22"/>
      <c r="E88" s="18" t="s">
        <v>3</v>
      </c>
      <c r="F88" s="18"/>
      <c r="G88" s="59">
        <f t="shared" si="4"/>
        <v>0</v>
      </c>
      <c r="H88" s="65"/>
      <c r="I88" s="65"/>
      <c r="J88" s="65"/>
      <c r="K88" s="3"/>
    </row>
    <row r="89" spans="1:11" s="4" customFormat="1" ht="27.75" customHeight="1">
      <c r="A89" s="19" t="s">
        <v>100</v>
      </c>
      <c r="B89" s="19"/>
      <c r="C89" s="19"/>
      <c r="D89" s="20" t="s">
        <v>18</v>
      </c>
      <c r="E89" s="18"/>
      <c r="F89" s="18"/>
      <c r="G89" s="59">
        <f t="shared" si="4"/>
        <v>2100000</v>
      </c>
      <c r="H89" s="60">
        <f aca="true" t="shared" si="5" ref="H89:J90">H90</f>
        <v>2100000</v>
      </c>
      <c r="I89" s="60">
        <f t="shared" si="5"/>
        <v>0</v>
      </c>
      <c r="J89" s="60">
        <f t="shared" si="5"/>
        <v>0</v>
      </c>
      <c r="K89" s="3"/>
    </row>
    <row r="90" spans="1:11" s="4" customFormat="1" ht="27.75" customHeight="1">
      <c r="A90" s="19" t="s">
        <v>101</v>
      </c>
      <c r="B90" s="19"/>
      <c r="C90" s="19"/>
      <c r="D90" s="20" t="s">
        <v>18</v>
      </c>
      <c r="E90" s="18"/>
      <c r="F90" s="18"/>
      <c r="G90" s="59">
        <f t="shared" si="4"/>
        <v>2100000</v>
      </c>
      <c r="H90" s="60">
        <f t="shared" si="5"/>
        <v>2100000</v>
      </c>
      <c r="I90" s="60">
        <f t="shared" si="5"/>
        <v>0</v>
      </c>
      <c r="J90" s="60">
        <f t="shared" si="5"/>
        <v>0</v>
      </c>
      <c r="K90" s="3"/>
    </row>
    <row r="91" spans="1:11" s="4" customFormat="1" ht="27.75" customHeight="1">
      <c r="A91" s="15" t="s">
        <v>237</v>
      </c>
      <c r="B91" s="15" t="s">
        <v>238</v>
      </c>
      <c r="C91" s="15" t="s">
        <v>44</v>
      </c>
      <c r="D91" s="16" t="s">
        <v>239</v>
      </c>
      <c r="E91" s="18"/>
      <c r="F91" s="18"/>
      <c r="G91" s="59">
        <f t="shared" si="4"/>
        <v>2100000</v>
      </c>
      <c r="H91" s="62">
        <v>2100000</v>
      </c>
      <c r="I91" s="62"/>
      <c r="J91" s="62"/>
      <c r="K91" s="3"/>
    </row>
    <row r="92" spans="1:11" s="4" customFormat="1" ht="30.75" customHeight="1">
      <c r="A92" s="19" t="s">
        <v>140</v>
      </c>
      <c r="B92" s="19"/>
      <c r="C92" s="19"/>
      <c r="D92" s="20" t="s">
        <v>66</v>
      </c>
      <c r="E92" s="18"/>
      <c r="F92" s="18"/>
      <c r="G92" s="59">
        <f t="shared" si="4"/>
        <v>600000</v>
      </c>
      <c r="H92" s="60">
        <f aca="true" t="shared" si="6" ref="H92:J93">H93</f>
        <v>600000</v>
      </c>
      <c r="I92" s="60">
        <f t="shared" si="6"/>
        <v>0</v>
      </c>
      <c r="J92" s="60">
        <f t="shared" si="6"/>
        <v>0</v>
      </c>
      <c r="K92" s="3"/>
    </row>
    <row r="93" spans="1:11" s="4" customFormat="1" ht="30.75" customHeight="1">
      <c r="A93" s="19" t="s">
        <v>141</v>
      </c>
      <c r="B93" s="19"/>
      <c r="C93" s="19"/>
      <c r="D93" s="20" t="s">
        <v>66</v>
      </c>
      <c r="E93" s="18"/>
      <c r="F93" s="18"/>
      <c r="G93" s="59">
        <f t="shared" si="4"/>
        <v>600000</v>
      </c>
      <c r="H93" s="60">
        <f t="shared" si="6"/>
        <v>600000</v>
      </c>
      <c r="I93" s="60">
        <f t="shared" si="6"/>
        <v>0</v>
      </c>
      <c r="J93" s="60">
        <f t="shared" si="6"/>
        <v>0</v>
      </c>
      <c r="K93" s="3"/>
    </row>
    <row r="94" spans="1:10" s="4" customFormat="1" ht="18.75" customHeight="1">
      <c r="A94" s="15" t="s">
        <v>191</v>
      </c>
      <c r="B94" s="15" t="s">
        <v>192</v>
      </c>
      <c r="C94" s="15" t="s">
        <v>21</v>
      </c>
      <c r="D94" s="32" t="s">
        <v>190</v>
      </c>
      <c r="E94" s="18"/>
      <c r="F94" s="18"/>
      <c r="G94" s="59">
        <f t="shared" si="4"/>
        <v>600000</v>
      </c>
      <c r="H94" s="62">
        <v>600000</v>
      </c>
      <c r="I94" s="62"/>
      <c r="J94" s="62"/>
    </row>
    <row r="95" spans="1:11" s="7" customFormat="1" ht="50.25" customHeight="1">
      <c r="A95" s="19"/>
      <c r="B95" s="19"/>
      <c r="C95" s="19"/>
      <c r="D95" s="37"/>
      <c r="E95" s="17" t="s">
        <v>224</v>
      </c>
      <c r="F95" s="17" t="s">
        <v>225</v>
      </c>
      <c r="G95" s="59">
        <f t="shared" si="4"/>
        <v>41718540</v>
      </c>
      <c r="H95" s="60">
        <f>H102+H97</f>
        <v>36864540</v>
      </c>
      <c r="I95" s="60">
        <f>I102+I97</f>
        <v>4854000</v>
      </c>
      <c r="J95" s="60">
        <f>J102+J97</f>
        <v>4854000</v>
      </c>
      <c r="K95" s="3"/>
    </row>
    <row r="96" spans="1:11" s="4" customFormat="1" ht="16.5">
      <c r="A96" s="25"/>
      <c r="B96" s="25"/>
      <c r="C96" s="25"/>
      <c r="D96" s="26"/>
      <c r="E96" s="27" t="s">
        <v>3</v>
      </c>
      <c r="F96" s="27"/>
      <c r="G96" s="59">
        <f t="shared" si="4"/>
        <v>0</v>
      </c>
      <c r="H96" s="68"/>
      <c r="I96" s="68"/>
      <c r="J96" s="68"/>
      <c r="K96" s="3"/>
    </row>
    <row r="97" spans="1:11" s="4" customFormat="1" ht="28.5">
      <c r="A97" s="19" t="s">
        <v>266</v>
      </c>
      <c r="B97" s="19"/>
      <c r="C97" s="19"/>
      <c r="D97" s="20" t="s">
        <v>267</v>
      </c>
      <c r="E97" s="18"/>
      <c r="F97" s="18"/>
      <c r="G97" s="59">
        <f t="shared" si="4"/>
        <v>3795840</v>
      </c>
      <c r="H97" s="60">
        <f>H98</f>
        <v>3795840</v>
      </c>
      <c r="I97" s="60">
        <f>I98</f>
        <v>0</v>
      </c>
      <c r="J97" s="60">
        <f>J98</f>
        <v>0</v>
      </c>
      <c r="K97" s="3"/>
    </row>
    <row r="98" spans="1:11" s="4" customFormat="1" ht="28.5">
      <c r="A98" s="19" t="s">
        <v>268</v>
      </c>
      <c r="B98" s="19"/>
      <c r="C98" s="19"/>
      <c r="D98" s="20" t="s">
        <v>267</v>
      </c>
      <c r="E98" s="18"/>
      <c r="F98" s="18"/>
      <c r="G98" s="59">
        <f t="shared" si="4"/>
        <v>3795840</v>
      </c>
      <c r="H98" s="60">
        <f>H99+H100+H101</f>
        <v>3795840</v>
      </c>
      <c r="I98" s="60">
        <f>I99+I100+I101</f>
        <v>0</v>
      </c>
      <c r="J98" s="60">
        <f>J99+J100+J101</f>
        <v>0</v>
      </c>
      <c r="K98" s="3"/>
    </row>
    <row r="99" spans="1:11" s="6" customFormat="1" ht="27.75" customHeight="1">
      <c r="A99" s="15" t="s">
        <v>276</v>
      </c>
      <c r="B99" s="15" t="s">
        <v>275</v>
      </c>
      <c r="C99" s="15" t="s">
        <v>22</v>
      </c>
      <c r="D99" s="16" t="s">
        <v>56</v>
      </c>
      <c r="E99" s="23"/>
      <c r="F99" s="23"/>
      <c r="G99" s="59">
        <f t="shared" si="4"/>
        <v>267445</v>
      </c>
      <c r="H99" s="62">
        <v>267445</v>
      </c>
      <c r="I99" s="62"/>
      <c r="J99" s="62"/>
      <c r="K99" s="5"/>
    </row>
    <row r="100" spans="1:11" s="6" customFormat="1" ht="27.75" customHeight="1">
      <c r="A100" s="15" t="s">
        <v>278</v>
      </c>
      <c r="B100" s="15" t="s">
        <v>277</v>
      </c>
      <c r="C100" s="15" t="s">
        <v>22</v>
      </c>
      <c r="D100" s="16" t="s">
        <v>23</v>
      </c>
      <c r="E100" s="23"/>
      <c r="F100" s="23"/>
      <c r="G100" s="59">
        <f t="shared" si="4"/>
        <v>93900</v>
      </c>
      <c r="H100" s="62">
        <v>93900</v>
      </c>
      <c r="I100" s="62"/>
      <c r="J100" s="62"/>
      <c r="K100" s="5"/>
    </row>
    <row r="101" spans="1:11" s="6" customFormat="1" ht="27.75" customHeight="1">
      <c r="A101" s="15" t="s">
        <v>279</v>
      </c>
      <c r="B101" s="15" t="s">
        <v>69</v>
      </c>
      <c r="C101" s="15" t="s">
        <v>22</v>
      </c>
      <c r="D101" s="16" t="s">
        <v>57</v>
      </c>
      <c r="E101" s="23"/>
      <c r="F101" s="23"/>
      <c r="G101" s="59">
        <f t="shared" si="4"/>
        <v>3434495</v>
      </c>
      <c r="H101" s="62">
        <v>3434495</v>
      </c>
      <c r="I101" s="62"/>
      <c r="J101" s="62"/>
      <c r="K101" s="5"/>
    </row>
    <row r="102" spans="1:11" s="7" customFormat="1" ht="30.75" customHeight="1">
      <c r="A102" s="19" t="s">
        <v>88</v>
      </c>
      <c r="B102" s="19"/>
      <c r="C102" s="19"/>
      <c r="D102" s="20" t="s">
        <v>39</v>
      </c>
      <c r="E102" s="17"/>
      <c r="F102" s="17"/>
      <c r="G102" s="59">
        <f t="shared" si="4"/>
        <v>37922700</v>
      </c>
      <c r="H102" s="60">
        <f>H103</f>
        <v>33068700</v>
      </c>
      <c r="I102" s="60">
        <f>I103</f>
        <v>4854000</v>
      </c>
      <c r="J102" s="60">
        <f>J103</f>
        <v>4854000</v>
      </c>
      <c r="K102" s="3"/>
    </row>
    <row r="103" spans="1:11" s="7" customFormat="1" ht="30.75" customHeight="1">
      <c r="A103" s="19" t="s">
        <v>89</v>
      </c>
      <c r="B103" s="19"/>
      <c r="C103" s="19"/>
      <c r="D103" s="20" t="s">
        <v>39</v>
      </c>
      <c r="E103" s="17"/>
      <c r="F103" s="17"/>
      <c r="G103" s="59">
        <f t="shared" si="4"/>
        <v>37922700</v>
      </c>
      <c r="H103" s="60">
        <f>H104+H105+H106+H107+H108+H109+H110+H111</f>
        <v>33068700</v>
      </c>
      <c r="I103" s="60">
        <f>I104+I105+I106+I107+I108+I109+I110+I111</f>
        <v>4854000</v>
      </c>
      <c r="J103" s="60">
        <f>J104+J105+J106+J107+J108+J109+J110+J111</f>
        <v>4854000</v>
      </c>
      <c r="K103" s="3"/>
    </row>
    <row r="104" spans="1:11" s="6" customFormat="1" ht="30">
      <c r="A104" s="15" t="s">
        <v>104</v>
      </c>
      <c r="B104" s="15">
        <v>5011</v>
      </c>
      <c r="C104" s="15" t="s">
        <v>22</v>
      </c>
      <c r="D104" s="16" t="s">
        <v>56</v>
      </c>
      <c r="E104" s="38"/>
      <c r="F104" s="38"/>
      <c r="G104" s="59">
        <f t="shared" si="4"/>
        <v>14540200</v>
      </c>
      <c r="H104" s="62">
        <v>14540200</v>
      </c>
      <c r="I104" s="62"/>
      <c r="J104" s="62"/>
      <c r="K104" s="5"/>
    </row>
    <row r="105" spans="1:11" s="6" customFormat="1" ht="29.25" customHeight="1">
      <c r="A105" s="15" t="s">
        <v>105</v>
      </c>
      <c r="B105" s="15">
        <v>5012</v>
      </c>
      <c r="C105" s="15" t="s">
        <v>22</v>
      </c>
      <c r="D105" s="16" t="s">
        <v>23</v>
      </c>
      <c r="E105" s="38"/>
      <c r="F105" s="38"/>
      <c r="G105" s="59">
        <f t="shared" si="4"/>
        <v>3253800</v>
      </c>
      <c r="H105" s="62">
        <v>3253800</v>
      </c>
      <c r="I105" s="62"/>
      <c r="J105" s="62"/>
      <c r="K105" s="5"/>
    </row>
    <row r="106" spans="1:11" s="6" customFormat="1" ht="29.25" customHeight="1">
      <c r="A106" s="15" t="s">
        <v>106</v>
      </c>
      <c r="B106" s="15" t="s">
        <v>73</v>
      </c>
      <c r="C106" s="15" t="s">
        <v>22</v>
      </c>
      <c r="D106" s="16" t="s">
        <v>179</v>
      </c>
      <c r="E106" s="38"/>
      <c r="F106" s="38"/>
      <c r="G106" s="59">
        <f t="shared" si="4"/>
        <v>707600</v>
      </c>
      <c r="H106" s="62">
        <v>707600</v>
      </c>
      <c r="I106" s="62"/>
      <c r="J106" s="62"/>
      <c r="K106" s="5"/>
    </row>
    <row r="107" spans="1:11" s="6" customFormat="1" ht="29.25" customHeight="1">
      <c r="A107" s="15" t="s">
        <v>139</v>
      </c>
      <c r="B107" s="15" t="s">
        <v>69</v>
      </c>
      <c r="C107" s="15" t="s">
        <v>22</v>
      </c>
      <c r="D107" s="16" t="s">
        <v>57</v>
      </c>
      <c r="E107" s="38"/>
      <c r="F107" s="38"/>
      <c r="G107" s="59">
        <f t="shared" si="4"/>
        <v>1830600</v>
      </c>
      <c r="H107" s="62">
        <v>1810600</v>
      </c>
      <c r="I107" s="62">
        <v>20000</v>
      </c>
      <c r="J107" s="62">
        <v>20000</v>
      </c>
      <c r="K107" s="5"/>
    </row>
    <row r="108" spans="1:11" s="6" customFormat="1" ht="29.25" customHeight="1">
      <c r="A108" s="15" t="s">
        <v>107</v>
      </c>
      <c r="B108" s="15" t="s">
        <v>70</v>
      </c>
      <c r="C108" s="15" t="s">
        <v>22</v>
      </c>
      <c r="D108" s="16" t="s">
        <v>41</v>
      </c>
      <c r="E108" s="38"/>
      <c r="F108" s="38"/>
      <c r="G108" s="59">
        <f t="shared" si="4"/>
        <v>12832580</v>
      </c>
      <c r="H108" s="62">
        <v>8017580</v>
      </c>
      <c r="I108" s="62">
        <v>4815000</v>
      </c>
      <c r="J108" s="62">
        <v>4815000</v>
      </c>
      <c r="K108" s="5"/>
    </row>
    <row r="109" spans="1:11" s="6" customFormat="1" ht="45">
      <c r="A109" s="15" t="s">
        <v>108</v>
      </c>
      <c r="B109" s="15" t="s">
        <v>71</v>
      </c>
      <c r="C109" s="15" t="s">
        <v>22</v>
      </c>
      <c r="D109" s="16" t="s">
        <v>72</v>
      </c>
      <c r="E109" s="38"/>
      <c r="F109" s="38"/>
      <c r="G109" s="59">
        <f t="shared" si="4"/>
        <v>728900</v>
      </c>
      <c r="H109" s="62">
        <v>728900</v>
      </c>
      <c r="I109" s="62"/>
      <c r="J109" s="62"/>
      <c r="K109" s="5"/>
    </row>
    <row r="110" spans="1:11" s="6" customFormat="1" ht="45">
      <c r="A110" s="15" t="s">
        <v>109</v>
      </c>
      <c r="B110" s="15" t="s">
        <v>74</v>
      </c>
      <c r="C110" s="15" t="s">
        <v>22</v>
      </c>
      <c r="D110" s="16" t="s">
        <v>169</v>
      </c>
      <c r="E110" s="38"/>
      <c r="F110" s="38"/>
      <c r="G110" s="59">
        <f t="shared" si="4"/>
        <v>817420</v>
      </c>
      <c r="H110" s="62">
        <v>798420</v>
      </c>
      <c r="I110" s="62">
        <v>19000</v>
      </c>
      <c r="J110" s="62">
        <v>19000</v>
      </c>
      <c r="K110" s="5"/>
    </row>
    <row r="111" spans="1:11" s="6" customFormat="1" ht="35.25" customHeight="1">
      <c r="A111" s="15" t="s">
        <v>110</v>
      </c>
      <c r="B111" s="15" t="s">
        <v>75</v>
      </c>
      <c r="C111" s="15" t="s">
        <v>22</v>
      </c>
      <c r="D111" s="16" t="s">
        <v>76</v>
      </c>
      <c r="E111" s="38"/>
      <c r="F111" s="38"/>
      <c r="G111" s="59">
        <f t="shared" si="4"/>
        <v>3211600</v>
      </c>
      <c r="H111" s="62">
        <v>3211600</v>
      </c>
      <c r="I111" s="62"/>
      <c r="J111" s="62"/>
      <c r="K111" s="5"/>
    </row>
    <row r="112" spans="1:11" s="6" customFormat="1" ht="35.25" customHeight="1">
      <c r="A112" s="15"/>
      <c r="B112" s="15"/>
      <c r="C112" s="15"/>
      <c r="D112" s="16"/>
      <c r="E112" s="17" t="s">
        <v>226</v>
      </c>
      <c r="F112" s="17" t="s">
        <v>227</v>
      </c>
      <c r="G112" s="59">
        <f t="shared" si="4"/>
        <v>11329500</v>
      </c>
      <c r="H112" s="60">
        <f>H114+H124</f>
        <v>11239500</v>
      </c>
      <c r="I112" s="60">
        <f>SUM(I114,I124)</f>
        <v>90000</v>
      </c>
      <c r="J112" s="60">
        <f>SUM(J114,J124)</f>
        <v>90000</v>
      </c>
      <c r="K112" s="3"/>
    </row>
    <row r="113" spans="1:11" s="4" customFormat="1" ht="15" customHeight="1">
      <c r="A113" s="15"/>
      <c r="B113" s="15"/>
      <c r="C113" s="15"/>
      <c r="D113" s="16"/>
      <c r="E113" s="18" t="s">
        <v>3</v>
      </c>
      <c r="F113" s="18"/>
      <c r="G113" s="59">
        <f t="shared" si="4"/>
        <v>0</v>
      </c>
      <c r="H113" s="62"/>
      <c r="I113" s="62"/>
      <c r="J113" s="62"/>
      <c r="K113" s="3"/>
    </row>
    <row r="114" spans="1:11" s="7" customFormat="1" ht="31.5" customHeight="1">
      <c r="A114" s="19" t="s">
        <v>50</v>
      </c>
      <c r="B114" s="19"/>
      <c r="C114" s="19"/>
      <c r="D114" s="20" t="s">
        <v>36</v>
      </c>
      <c r="E114" s="28"/>
      <c r="F114" s="28"/>
      <c r="G114" s="59">
        <f t="shared" si="4"/>
        <v>10329500</v>
      </c>
      <c r="H114" s="60">
        <f>H115</f>
        <v>10239500</v>
      </c>
      <c r="I114" s="60">
        <f>I115</f>
        <v>90000</v>
      </c>
      <c r="J114" s="60">
        <f>J115</f>
        <v>90000</v>
      </c>
      <c r="K114" s="3"/>
    </row>
    <row r="115" spans="1:11" s="7" customFormat="1" ht="31.5" customHeight="1">
      <c r="A115" s="19" t="s">
        <v>51</v>
      </c>
      <c r="B115" s="19"/>
      <c r="C115" s="19"/>
      <c r="D115" s="20" t="s">
        <v>36</v>
      </c>
      <c r="E115" s="28"/>
      <c r="F115" s="28"/>
      <c r="G115" s="59">
        <f>H115+I115</f>
        <v>10329500</v>
      </c>
      <c r="H115" s="60">
        <f>H116+H117+H118+H119+H123+H121+H122+H120</f>
        <v>10239500</v>
      </c>
      <c r="I115" s="60">
        <f>I116+I117+I118+I119+I123+I121+I122+I120</f>
        <v>90000</v>
      </c>
      <c r="J115" s="60">
        <f>J116+J117+J118+J119+J123+J121+J122+J120</f>
        <v>90000</v>
      </c>
      <c r="K115" s="3"/>
    </row>
    <row r="116" spans="1:11" s="7" customFormat="1" ht="30" customHeight="1">
      <c r="A116" s="33" t="s">
        <v>111</v>
      </c>
      <c r="B116" s="15">
        <v>1120</v>
      </c>
      <c r="C116" s="33" t="s">
        <v>35</v>
      </c>
      <c r="D116" s="31" t="s">
        <v>112</v>
      </c>
      <c r="E116" s="28"/>
      <c r="F116" s="28"/>
      <c r="G116" s="59">
        <f t="shared" si="4"/>
        <v>700000</v>
      </c>
      <c r="H116" s="62">
        <v>700000</v>
      </c>
      <c r="I116" s="62"/>
      <c r="J116" s="62"/>
      <c r="K116" s="3"/>
    </row>
    <row r="117" spans="1:11" s="4" customFormat="1" ht="18" customHeight="1">
      <c r="A117" s="33" t="s">
        <v>113</v>
      </c>
      <c r="B117" s="33" t="s">
        <v>114</v>
      </c>
      <c r="C117" s="33" t="s">
        <v>24</v>
      </c>
      <c r="D117" s="31" t="s">
        <v>115</v>
      </c>
      <c r="E117" s="28"/>
      <c r="F117" s="28"/>
      <c r="G117" s="59">
        <f t="shared" si="4"/>
        <v>188977</v>
      </c>
      <c r="H117" s="62">
        <v>188977</v>
      </c>
      <c r="I117" s="62"/>
      <c r="J117" s="62"/>
      <c r="K117" s="3"/>
    </row>
    <row r="118" spans="1:11" s="4" customFormat="1" ht="30.75" customHeight="1">
      <c r="A118" s="33" t="s">
        <v>116</v>
      </c>
      <c r="B118" s="33" t="s">
        <v>102</v>
      </c>
      <c r="C118" s="33" t="s">
        <v>25</v>
      </c>
      <c r="D118" s="31" t="s">
        <v>103</v>
      </c>
      <c r="E118" s="28"/>
      <c r="F118" s="28"/>
      <c r="G118" s="59">
        <f t="shared" si="4"/>
        <v>1121623</v>
      </c>
      <c r="H118" s="62">
        <v>1121623</v>
      </c>
      <c r="I118" s="62"/>
      <c r="J118" s="62"/>
      <c r="K118" s="3"/>
    </row>
    <row r="119" spans="1:11" s="4" customFormat="1" ht="18.75" customHeight="1">
      <c r="A119" s="33" t="s">
        <v>117</v>
      </c>
      <c r="B119" s="33" t="s">
        <v>118</v>
      </c>
      <c r="C119" s="33" t="s">
        <v>26</v>
      </c>
      <c r="D119" s="31" t="s">
        <v>119</v>
      </c>
      <c r="E119" s="28"/>
      <c r="F119" s="28"/>
      <c r="G119" s="59">
        <f>H119+I119</f>
        <v>757000</v>
      </c>
      <c r="H119" s="62">
        <v>667000</v>
      </c>
      <c r="I119" s="62">
        <v>90000</v>
      </c>
      <c r="J119" s="62">
        <v>90000</v>
      </c>
      <c r="K119" s="3"/>
    </row>
    <row r="120" spans="1:11" s="4" customFormat="1" ht="30">
      <c r="A120" s="33" t="s">
        <v>430</v>
      </c>
      <c r="B120" s="33" t="s">
        <v>431</v>
      </c>
      <c r="C120" s="33" t="s">
        <v>433</v>
      </c>
      <c r="D120" s="31" t="s">
        <v>432</v>
      </c>
      <c r="E120" s="28"/>
      <c r="F120" s="28"/>
      <c r="G120" s="59">
        <f>H120+I120</f>
        <v>190000</v>
      </c>
      <c r="H120" s="62">
        <v>190000</v>
      </c>
      <c r="I120" s="62"/>
      <c r="J120" s="62"/>
      <c r="K120" s="3"/>
    </row>
    <row r="121" spans="1:10" s="6" customFormat="1" ht="18.75" customHeight="1">
      <c r="A121" s="33" t="s">
        <v>203</v>
      </c>
      <c r="B121" s="33" t="s">
        <v>192</v>
      </c>
      <c r="C121" s="33" t="s">
        <v>21</v>
      </c>
      <c r="D121" s="31" t="s">
        <v>190</v>
      </c>
      <c r="E121" s="29"/>
      <c r="F121" s="29"/>
      <c r="G121" s="59">
        <f t="shared" si="4"/>
        <v>6750000</v>
      </c>
      <c r="H121" s="62">
        <v>6750000</v>
      </c>
      <c r="I121" s="62"/>
      <c r="J121" s="62"/>
    </row>
    <row r="122" spans="1:10" s="4" customFormat="1" ht="18.75" customHeight="1">
      <c r="A122" s="33" t="s">
        <v>418</v>
      </c>
      <c r="B122" s="33" t="s">
        <v>417</v>
      </c>
      <c r="C122" s="33" t="s">
        <v>67</v>
      </c>
      <c r="D122" s="31" t="s">
        <v>419</v>
      </c>
      <c r="E122" s="28"/>
      <c r="F122" s="28"/>
      <c r="G122" s="59">
        <f>H122+I122</f>
        <v>544168.09</v>
      </c>
      <c r="H122" s="62">
        <v>544168.09</v>
      </c>
      <c r="I122" s="62"/>
      <c r="J122" s="62"/>
    </row>
    <row r="123" spans="1:10" s="4" customFormat="1" ht="18.75" customHeight="1">
      <c r="A123" s="33" t="s">
        <v>204</v>
      </c>
      <c r="B123" s="33" t="s">
        <v>205</v>
      </c>
      <c r="C123" s="33" t="s">
        <v>67</v>
      </c>
      <c r="D123" s="31" t="s">
        <v>206</v>
      </c>
      <c r="E123" s="28"/>
      <c r="F123" s="28"/>
      <c r="G123" s="59">
        <f t="shared" si="4"/>
        <v>77731.91000000003</v>
      </c>
      <c r="H123" s="62">
        <v>77731.91000000003</v>
      </c>
      <c r="I123" s="62"/>
      <c r="J123" s="62"/>
    </row>
    <row r="124" spans="1:11" s="7" customFormat="1" ht="28.5" customHeight="1">
      <c r="A124" s="19" t="s">
        <v>140</v>
      </c>
      <c r="B124" s="19"/>
      <c r="C124" s="19"/>
      <c r="D124" s="20" t="s">
        <v>20</v>
      </c>
      <c r="E124" s="28"/>
      <c r="F124" s="28"/>
      <c r="G124" s="59">
        <f t="shared" si="4"/>
        <v>1000000</v>
      </c>
      <c r="H124" s="60">
        <f aca="true" t="shared" si="7" ref="H124:J125">H125</f>
        <v>1000000</v>
      </c>
      <c r="I124" s="60">
        <f t="shared" si="7"/>
        <v>0</v>
      </c>
      <c r="J124" s="60">
        <f t="shared" si="7"/>
        <v>0</v>
      </c>
      <c r="K124" s="3"/>
    </row>
    <row r="125" spans="1:11" s="7" customFormat="1" ht="28.5" customHeight="1">
      <c r="A125" s="19" t="s">
        <v>141</v>
      </c>
      <c r="B125" s="19"/>
      <c r="C125" s="19"/>
      <c r="D125" s="20" t="s">
        <v>20</v>
      </c>
      <c r="E125" s="28"/>
      <c r="F125" s="28"/>
      <c r="G125" s="59">
        <f t="shared" si="4"/>
        <v>1000000</v>
      </c>
      <c r="H125" s="60">
        <f t="shared" si="7"/>
        <v>1000000</v>
      </c>
      <c r="I125" s="60">
        <f t="shared" si="7"/>
        <v>0</v>
      </c>
      <c r="J125" s="60">
        <f t="shared" si="7"/>
        <v>0</v>
      </c>
      <c r="K125" s="3"/>
    </row>
    <row r="126" spans="1:10" s="4" customFormat="1" ht="24.75" customHeight="1">
      <c r="A126" s="15" t="s">
        <v>191</v>
      </c>
      <c r="B126" s="33" t="s">
        <v>192</v>
      </c>
      <c r="C126" s="33" t="s">
        <v>21</v>
      </c>
      <c r="D126" s="31" t="s">
        <v>190</v>
      </c>
      <c r="E126" s="28"/>
      <c r="F126" s="28"/>
      <c r="G126" s="59">
        <f t="shared" si="4"/>
        <v>1000000</v>
      </c>
      <c r="H126" s="62">
        <v>1000000</v>
      </c>
      <c r="I126" s="62"/>
      <c r="J126" s="62"/>
    </row>
    <row r="127" spans="1:11" s="6" customFormat="1" ht="42.75">
      <c r="A127" s="15"/>
      <c r="B127" s="15"/>
      <c r="C127" s="15"/>
      <c r="D127" s="16"/>
      <c r="E127" s="17" t="s">
        <v>443</v>
      </c>
      <c r="F127" s="17" t="s">
        <v>228</v>
      </c>
      <c r="G127" s="59">
        <f t="shared" si="4"/>
        <v>1893800</v>
      </c>
      <c r="H127" s="60">
        <f>H129</f>
        <v>1753500</v>
      </c>
      <c r="I127" s="60">
        <f>I129</f>
        <v>140300</v>
      </c>
      <c r="J127" s="60">
        <f>J129</f>
        <v>140300</v>
      </c>
      <c r="K127" s="3"/>
    </row>
    <row r="128" spans="1:11" s="4" customFormat="1" ht="16.5">
      <c r="A128" s="15"/>
      <c r="B128" s="15"/>
      <c r="C128" s="15"/>
      <c r="D128" s="16"/>
      <c r="E128" s="18" t="s">
        <v>3</v>
      </c>
      <c r="F128" s="18"/>
      <c r="G128" s="59">
        <f t="shared" si="4"/>
        <v>0</v>
      </c>
      <c r="H128" s="62"/>
      <c r="I128" s="62"/>
      <c r="J128" s="62"/>
      <c r="K128" s="3"/>
    </row>
    <row r="129" spans="1:11" s="7" customFormat="1" ht="28.5">
      <c r="A129" s="19" t="s">
        <v>122</v>
      </c>
      <c r="B129" s="19"/>
      <c r="C129" s="19"/>
      <c r="D129" s="20" t="s">
        <v>27</v>
      </c>
      <c r="E129" s="28"/>
      <c r="F129" s="28"/>
      <c r="G129" s="59">
        <f t="shared" si="4"/>
        <v>1893800</v>
      </c>
      <c r="H129" s="60">
        <f aca="true" t="shared" si="8" ref="H129:J130">H130</f>
        <v>1753500</v>
      </c>
      <c r="I129" s="60">
        <f t="shared" si="8"/>
        <v>140300</v>
      </c>
      <c r="J129" s="60">
        <f t="shared" si="8"/>
        <v>140300</v>
      </c>
      <c r="K129" s="3"/>
    </row>
    <row r="130" spans="1:11" s="7" customFormat="1" ht="28.5">
      <c r="A130" s="19" t="s">
        <v>123</v>
      </c>
      <c r="B130" s="19"/>
      <c r="C130" s="19"/>
      <c r="D130" s="20" t="s">
        <v>27</v>
      </c>
      <c r="E130" s="28"/>
      <c r="F130" s="28"/>
      <c r="G130" s="59">
        <f t="shared" si="4"/>
        <v>1893800</v>
      </c>
      <c r="H130" s="60">
        <f t="shared" si="8"/>
        <v>1753500</v>
      </c>
      <c r="I130" s="60">
        <f t="shared" si="8"/>
        <v>140300</v>
      </c>
      <c r="J130" s="60">
        <f t="shared" si="8"/>
        <v>140300</v>
      </c>
      <c r="K130" s="3"/>
    </row>
    <row r="131" spans="1:11" s="4" customFormat="1" ht="30.75" customHeight="1">
      <c r="A131" s="33" t="s">
        <v>124</v>
      </c>
      <c r="B131" s="33" t="s">
        <v>125</v>
      </c>
      <c r="C131" s="33" t="s">
        <v>28</v>
      </c>
      <c r="D131" s="31" t="s">
        <v>126</v>
      </c>
      <c r="E131" s="28"/>
      <c r="F131" s="28"/>
      <c r="G131" s="59">
        <f t="shared" si="4"/>
        <v>1893800</v>
      </c>
      <c r="H131" s="62">
        <v>1753500</v>
      </c>
      <c r="I131" s="62">
        <v>140300</v>
      </c>
      <c r="J131" s="62">
        <v>140300</v>
      </c>
      <c r="K131" s="3"/>
    </row>
    <row r="132" spans="1:11" s="6" customFormat="1" ht="37.5" customHeight="1">
      <c r="A132" s="15"/>
      <c r="B132" s="15"/>
      <c r="C132" s="15"/>
      <c r="D132" s="16"/>
      <c r="E132" s="17" t="s">
        <v>444</v>
      </c>
      <c r="F132" s="17" t="s">
        <v>229</v>
      </c>
      <c r="G132" s="59">
        <f t="shared" si="4"/>
        <v>21613400</v>
      </c>
      <c r="H132" s="60">
        <f>H134</f>
        <v>20413400</v>
      </c>
      <c r="I132" s="60">
        <f>I134</f>
        <v>1200000</v>
      </c>
      <c r="J132" s="60">
        <f>J134</f>
        <v>1200000</v>
      </c>
      <c r="K132" s="3"/>
    </row>
    <row r="133" spans="1:11" s="4" customFormat="1" ht="16.5">
      <c r="A133" s="15"/>
      <c r="B133" s="15"/>
      <c r="C133" s="15"/>
      <c r="D133" s="16"/>
      <c r="E133" s="18" t="s">
        <v>3</v>
      </c>
      <c r="F133" s="18"/>
      <c r="G133" s="59">
        <f t="shared" si="4"/>
        <v>0</v>
      </c>
      <c r="H133" s="62"/>
      <c r="I133" s="62"/>
      <c r="J133" s="62"/>
      <c r="K133" s="3"/>
    </row>
    <row r="134" spans="1:11" s="7" customFormat="1" ht="42.75">
      <c r="A134" s="19" t="s">
        <v>163</v>
      </c>
      <c r="B134" s="19"/>
      <c r="C134" s="19"/>
      <c r="D134" s="75" t="s">
        <v>143</v>
      </c>
      <c r="E134" s="28"/>
      <c r="F134" s="28"/>
      <c r="G134" s="59">
        <f t="shared" si="4"/>
        <v>21613400</v>
      </c>
      <c r="H134" s="60">
        <f aca="true" t="shared" si="9" ref="H134:J135">H135</f>
        <v>20413400</v>
      </c>
      <c r="I134" s="60">
        <f t="shared" si="9"/>
        <v>1200000</v>
      </c>
      <c r="J134" s="60">
        <f t="shared" si="9"/>
        <v>1200000</v>
      </c>
      <c r="K134" s="3"/>
    </row>
    <row r="135" spans="1:11" s="7" customFormat="1" ht="42.75">
      <c r="A135" s="19" t="s">
        <v>129</v>
      </c>
      <c r="B135" s="19"/>
      <c r="C135" s="19"/>
      <c r="D135" s="75" t="s">
        <v>143</v>
      </c>
      <c r="E135" s="28"/>
      <c r="F135" s="28"/>
      <c r="G135" s="59">
        <f t="shared" si="4"/>
        <v>21613400</v>
      </c>
      <c r="H135" s="60">
        <f t="shared" si="9"/>
        <v>20413400</v>
      </c>
      <c r="I135" s="60">
        <f t="shared" si="9"/>
        <v>1200000</v>
      </c>
      <c r="J135" s="60">
        <f t="shared" si="9"/>
        <v>1200000</v>
      </c>
      <c r="K135" s="3"/>
    </row>
    <row r="136" spans="1:11" s="4" customFormat="1" ht="16.5">
      <c r="A136" s="15" t="s">
        <v>130</v>
      </c>
      <c r="B136" s="15" t="s">
        <v>131</v>
      </c>
      <c r="C136" s="15" t="s">
        <v>30</v>
      </c>
      <c r="D136" s="16" t="s">
        <v>132</v>
      </c>
      <c r="E136" s="28"/>
      <c r="F136" s="28"/>
      <c r="G136" s="59">
        <f t="shared" si="4"/>
        <v>21613400</v>
      </c>
      <c r="H136" s="62">
        <v>20413400</v>
      </c>
      <c r="I136" s="62">
        <v>1200000</v>
      </c>
      <c r="J136" s="62">
        <v>1200000</v>
      </c>
      <c r="K136" s="3"/>
    </row>
    <row r="137" spans="1:11" s="6" customFormat="1" ht="73.5" customHeight="1">
      <c r="A137" s="15"/>
      <c r="B137" s="15"/>
      <c r="C137" s="15"/>
      <c r="D137" s="16"/>
      <c r="E137" s="17" t="s">
        <v>422</v>
      </c>
      <c r="F137" s="17" t="s">
        <v>230</v>
      </c>
      <c r="G137" s="59">
        <f t="shared" si="4"/>
        <v>3176443</v>
      </c>
      <c r="H137" s="60">
        <f>H139</f>
        <v>1451843</v>
      </c>
      <c r="I137" s="60">
        <f>I139</f>
        <v>1724600</v>
      </c>
      <c r="J137" s="60">
        <f>J139</f>
        <v>1724600</v>
      </c>
      <c r="K137" s="3"/>
    </row>
    <row r="138" spans="1:11" s="4" customFormat="1" ht="16.5">
      <c r="A138" s="15"/>
      <c r="B138" s="15"/>
      <c r="C138" s="15"/>
      <c r="D138" s="16"/>
      <c r="E138" s="18" t="s">
        <v>3</v>
      </c>
      <c r="F138" s="18"/>
      <c r="G138" s="59">
        <f t="shared" si="4"/>
        <v>0</v>
      </c>
      <c r="H138" s="62"/>
      <c r="I138" s="62"/>
      <c r="J138" s="62"/>
      <c r="K138" s="3"/>
    </row>
    <row r="139" spans="1:11" s="4" customFormat="1" ht="28.5">
      <c r="A139" s="19" t="s">
        <v>144</v>
      </c>
      <c r="B139" s="19"/>
      <c r="C139" s="19"/>
      <c r="D139" s="75" t="s">
        <v>38</v>
      </c>
      <c r="E139" s="29"/>
      <c r="F139" s="29"/>
      <c r="G139" s="59">
        <f t="shared" si="4"/>
        <v>3176443</v>
      </c>
      <c r="H139" s="60">
        <f aca="true" t="shared" si="10" ref="H139:J140">H140</f>
        <v>1451843</v>
      </c>
      <c r="I139" s="60">
        <f t="shared" si="10"/>
        <v>1724600</v>
      </c>
      <c r="J139" s="60">
        <f t="shared" si="10"/>
        <v>1724600</v>
      </c>
      <c r="K139" s="3"/>
    </row>
    <row r="140" spans="1:11" s="4" customFormat="1" ht="28.5">
      <c r="A140" s="19" t="s">
        <v>145</v>
      </c>
      <c r="B140" s="19"/>
      <c r="C140" s="19"/>
      <c r="D140" s="75" t="s">
        <v>38</v>
      </c>
      <c r="E140" s="29"/>
      <c r="F140" s="29"/>
      <c r="G140" s="59">
        <f t="shared" si="4"/>
        <v>3176443</v>
      </c>
      <c r="H140" s="60">
        <f t="shared" si="10"/>
        <v>1451843</v>
      </c>
      <c r="I140" s="60">
        <f t="shared" si="10"/>
        <v>1724600</v>
      </c>
      <c r="J140" s="60">
        <f t="shared" si="10"/>
        <v>1724600</v>
      </c>
      <c r="K140" s="3"/>
    </row>
    <row r="141" spans="1:11" s="4" customFormat="1" ht="30">
      <c r="A141" s="15" t="s">
        <v>146</v>
      </c>
      <c r="B141" s="15" t="s">
        <v>133</v>
      </c>
      <c r="C141" s="15" t="s">
        <v>31</v>
      </c>
      <c r="D141" s="16" t="s">
        <v>174</v>
      </c>
      <c r="E141" s="29"/>
      <c r="F141" s="29"/>
      <c r="G141" s="59">
        <f t="shared" si="4"/>
        <v>3176443</v>
      </c>
      <c r="H141" s="59">
        <v>1451843</v>
      </c>
      <c r="I141" s="59">
        <v>1724600</v>
      </c>
      <c r="J141" s="59">
        <v>1724600</v>
      </c>
      <c r="K141" s="3"/>
    </row>
    <row r="142" spans="1:11" s="6" customFormat="1" ht="36" customHeight="1">
      <c r="A142" s="15"/>
      <c r="B142" s="15"/>
      <c r="C142" s="15"/>
      <c r="D142" s="16"/>
      <c r="E142" s="17" t="s">
        <v>427</v>
      </c>
      <c r="F142" s="17" t="s">
        <v>347</v>
      </c>
      <c r="G142" s="59">
        <f t="shared" si="4"/>
        <v>3632218168</v>
      </c>
      <c r="H142" s="60">
        <f>H144+H193+H167</f>
        <v>167567033</v>
      </c>
      <c r="I142" s="60">
        <f>I144+I193+I167</f>
        <v>3464651135</v>
      </c>
      <c r="J142" s="60">
        <f>J144+J193+J167</f>
        <v>2755690493</v>
      </c>
      <c r="K142" s="3"/>
    </row>
    <row r="143" spans="1:11" s="4" customFormat="1" ht="16.5">
      <c r="A143" s="15"/>
      <c r="B143" s="15"/>
      <c r="C143" s="15"/>
      <c r="D143" s="16"/>
      <c r="E143" s="18" t="s">
        <v>3</v>
      </c>
      <c r="F143" s="18"/>
      <c r="G143" s="59">
        <f t="shared" si="4"/>
        <v>0</v>
      </c>
      <c r="H143" s="62"/>
      <c r="I143" s="62"/>
      <c r="J143" s="62"/>
      <c r="K143" s="3"/>
    </row>
    <row r="144" spans="1:11" s="7" customFormat="1" ht="42.75">
      <c r="A144" s="19" t="s">
        <v>127</v>
      </c>
      <c r="B144" s="19"/>
      <c r="C144" s="19"/>
      <c r="D144" s="20" t="s">
        <v>29</v>
      </c>
      <c r="E144" s="28"/>
      <c r="F144" s="28"/>
      <c r="G144" s="59">
        <f t="shared" si="4"/>
        <v>1872698757</v>
      </c>
      <c r="H144" s="60">
        <f>H145</f>
        <v>159177300</v>
      </c>
      <c r="I144" s="60">
        <f>I145</f>
        <v>1713521457</v>
      </c>
      <c r="J144" s="60">
        <f>J145</f>
        <v>1004560815</v>
      </c>
      <c r="K144" s="3"/>
    </row>
    <row r="145" spans="1:11" s="7" customFormat="1" ht="42.75">
      <c r="A145" s="19" t="s">
        <v>128</v>
      </c>
      <c r="B145" s="19"/>
      <c r="C145" s="19"/>
      <c r="D145" s="20" t="s">
        <v>29</v>
      </c>
      <c r="E145" s="28"/>
      <c r="F145" s="28"/>
      <c r="G145" s="59">
        <f>H145+I145</f>
        <v>1872698757</v>
      </c>
      <c r="H145" s="60">
        <f>H150+H151+H160+H161+H164+H162+H163+H146+H147+H148+H149+H152+H155++H158+H159</f>
        <v>159177300</v>
      </c>
      <c r="I145" s="60">
        <f>I150+I151+I160+I161+I164+I162+I163+I146+I147+I148+I149+I152+I155++I158+I159</f>
        <v>1713521457</v>
      </c>
      <c r="J145" s="60">
        <f>J150+J151+J160+J161+J164+J162+J163+J146+J147+J148+J149+J152+J155++J158+J159</f>
        <v>1004560815</v>
      </c>
      <c r="K145" s="3"/>
    </row>
    <row r="146" spans="1:11" s="7" customFormat="1" ht="16.5">
      <c r="A146" s="15" t="s">
        <v>361</v>
      </c>
      <c r="B146" s="15" t="s">
        <v>362</v>
      </c>
      <c r="C146" s="15" t="s">
        <v>363</v>
      </c>
      <c r="D146" s="31" t="s">
        <v>364</v>
      </c>
      <c r="E146" s="28"/>
      <c r="F146" s="28"/>
      <c r="G146" s="59">
        <f aca="true" t="shared" si="11" ref="G146:G230">H146+I146</f>
        <v>57667</v>
      </c>
      <c r="H146" s="60"/>
      <c r="I146" s="62">
        <v>57667</v>
      </c>
      <c r="J146" s="62">
        <v>57667</v>
      </c>
      <c r="K146" s="3"/>
    </row>
    <row r="147" spans="1:11" s="7" customFormat="1" ht="30">
      <c r="A147" s="15" t="s">
        <v>365</v>
      </c>
      <c r="B147" s="15" t="s">
        <v>366</v>
      </c>
      <c r="C147" s="15" t="s">
        <v>363</v>
      </c>
      <c r="D147" s="31" t="s">
        <v>367</v>
      </c>
      <c r="E147" s="28"/>
      <c r="F147" s="28"/>
      <c r="G147" s="59">
        <f t="shared" si="11"/>
        <v>76442</v>
      </c>
      <c r="H147" s="60"/>
      <c r="I147" s="62">
        <v>76442</v>
      </c>
      <c r="J147" s="62">
        <v>76442</v>
      </c>
      <c r="K147" s="3"/>
    </row>
    <row r="148" spans="1:11" s="7" customFormat="1" ht="16.5">
      <c r="A148" s="15" t="s">
        <v>368</v>
      </c>
      <c r="B148" s="15" t="s">
        <v>369</v>
      </c>
      <c r="C148" s="15" t="s">
        <v>363</v>
      </c>
      <c r="D148" s="31" t="s">
        <v>370</v>
      </c>
      <c r="E148" s="28"/>
      <c r="F148" s="28"/>
      <c r="G148" s="59">
        <f t="shared" si="11"/>
        <v>21580139</v>
      </c>
      <c r="H148" s="60"/>
      <c r="I148" s="62">
        <v>21580139</v>
      </c>
      <c r="J148" s="62">
        <v>21580139</v>
      </c>
      <c r="K148" s="3"/>
    </row>
    <row r="149" spans="1:11" s="7" customFormat="1" ht="16.5">
      <c r="A149" s="15" t="s">
        <v>371</v>
      </c>
      <c r="B149" s="15" t="s">
        <v>372</v>
      </c>
      <c r="C149" s="15" t="s">
        <v>363</v>
      </c>
      <c r="D149" s="31" t="s">
        <v>373</v>
      </c>
      <c r="E149" s="28"/>
      <c r="F149" s="28"/>
      <c r="G149" s="59">
        <f t="shared" si="11"/>
        <v>32164</v>
      </c>
      <c r="H149" s="60"/>
      <c r="I149" s="62">
        <v>32164</v>
      </c>
      <c r="J149" s="62">
        <v>32164</v>
      </c>
      <c r="K149" s="3"/>
    </row>
    <row r="150" spans="1:11" s="7" customFormat="1" ht="18" customHeight="1">
      <c r="A150" s="15" t="s">
        <v>256</v>
      </c>
      <c r="B150" s="15" t="s">
        <v>257</v>
      </c>
      <c r="C150" s="15" t="s">
        <v>28</v>
      </c>
      <c r="D150" s="31" t="s">
        <v>258</v>
      </c>
      <c r="E150" s="28"/>
      <c r="F150" s="28"/>
      <c r="G150" s="59">
        <f t="shared" si="11"/>
        <v>89823066</v>
      </c>
      <c r="H150" s="62"/>
      <c r="I150" s="62">
        <v>89823066</v>
      </c>
      <c r="J150" s="62">
        <v>89823066</v>
      </c>
      <c r="K150" s="3"/>
    </row>
    <row r="151" spans="1:10" s="6" customFormat="1" ht="38.25" customHeight="1">
      <c r="A151" s="15" t="s">
        <v>295</v>
      </c>
      <c r="B151" s="15" t="s">
        <v>296</v>
      </c>
      <c r="C151" s="15" t="s">
        <v>5</v>
      </c>
      <c r="D151" s="32" t="s">
        <v>297</v>
      </c>
      <c r="E151" s="54"/>
      <c r="F151" s="55"/>
      <c r="G151" s="59">
        <f t="shared" si="11"/>
        <v>10000000</v>
      </c>
      <c r="H151" s="69"/>
      <c r="I151" s="62">
        <v>10000000</v>
      </c>
      <c r="J151" s="62">
        <v>10000000</v>
      </c>
    </row>
    <row r="152" spans="1:10" s="6" customFormat="1" ht="35.25" customHeight="1">
      <c r="A152" s="15" t="s">
        <v>358</v>
      </c>
      <c r="B152" s="15" t="s">
        <v>359</v>
      </c>
      <c r="C152" s="15" t="s">
        <v>5</v>
      </c>
      <c r="D152" s="32" t="s">
        <v>423</v>
      </c>
      <c r="E152" s="54"/>
      <c r="F152" s="55"/>
      <c r="G152" s="59">
        <f t="shared" si="11"/>
        <v>9912385</v>
      </c>
      <c r="H152" s="69"/>
      <c r="I152" s="62">
        <v>9912385</v>
      </c>
      <c r="J152" s="62">
        <v>9912385</v>
      </c>
    </row>
    <row r="153" spans="1:10" s="6" customFormat="1" ht="17.25">
      <c r="A153" s="15"/>
      <c r="B153" s="15"/>
      <c r="C153" s="15"/>
      <c r="D153" s="34" t="s">
        <v>3</v>
      </c>
      <c r="E153" s="54"/>
      <c r="F153" s="55"/>
      <c r="G153" s="59"/>
      <c r="H153" s="69"/>
      <c r="I153" s="62"/>
      <c r="J153" s="62"/>
    </row>
    <row r="154" spans="1:10" s="6" customFormat="1" ht="17.25">
      <c r="A154" s="15"/>
      <c r="B154" s="15"/>
      <c r="C154" s="15"/>
      <c r="D154" s="40" t="s">
        <v>8</v>
      </c>
      <c r="E154" s="54"/>
      <c r="F154" s="55"/>
      <c r="G154" s="59">
        <f>H154+I154</f>
        <v>8605000</v>
      </c>
      <c r="H154" s="69"/>
      <c r="I154" s="62">
        <v>8605000</v>
      </c>
      <c r="J154" s="62">
        <v>8605000</v>
      </c>
    </row>
    <row r="155" spans="1:10" s="6" customFormat="1" ht="45">
      <c r="A155" s="15" t="s">
        <v>374</v>
      </c>
      <c r="B155" s="15" t="s">
        <v>375</v>
      </c>
      <c r="C155" s="15" t="s">
        <v>5</v>
      </c>
      <c r="D155" s="32" t="s">
        <v>435</v>
      </c>
      <c r="E155" s="54"/>
      <c r="F155" s="55"/>
      <c r="G155" s="59">
        <f t="shared" si="11"/>
        <v>11473558</v>
      </c>
      <c r="H155" s="62">
        <v>1127300</v>
      </c>
      <c r="I155" s="62">
        <v>10346258</v>
      </c>
      <c r="J155" s="62">
        <v>10346258</v>
      </c>
    </row>
    <row r="156" spans="1:10" s="6" customFormat="1" ht="17.25">
      <c r="A156" s="15"/>
      <c r="B156" s="15"/>
      <c r="C156" s="15"/>
      <c r="D156" s="34" t="s">
        <v>3</v>
      </c>
      <c r="E156" s="54"/>
      <c r="F156" s="55"/>
      <c r="G156" s="59"/>
      <c r="H156" s="69"/>
      <c r="I156" s="62"/>
      <c r="J156" s="62"/>
    </row>
    <row r="157" spans="1:10" s="6" customFormat="1" ht="16.5">
      <c r="A157" s="15"/>
      <c r="B157" s="15"/>
      <c r="C157" s="15"/>
      <c r="D157" s="40" t="s">
        <v>8</v>
      </c>
      <c r="E157" s="54"/>
      <c r="F157" s="55"/>
      <c r="G157" s="59">
        <f>H157+I157</f>
        <v>11128779</v>
      </c>
      <c r="H157" s="62">
        <v>1127300</v>
      </c>
      <c r="I157" s="62">
        <v>10001479</v>
      </c>
      <c r="J157" s="62">
        <v>10001479</v>
      </c>
    </row>
    <row r="158" spans="1:10" s="6" customFormat="1" ht="30">
      <c r="A158" s="15" t="s">
        <v>421</v>
      </c>
      <c r="B158" s="15" t="s">
        <v>342</v>
      </c>
      <c r="C158" s="15" t="s">
        <v>5</v>
      </c>
      <c r="D158" s="32" t="s">
        <v>343</v>
      </c>
      <c r="E158" s="54"/>
      <c r="F158" s="55"/>
      <c r="G158" s="59">
        <f>H158+I158</f>
        <v>5000000</v>
      </c>
      <c r="H158" s="69"/>
      <c r="I158" s="62">
        <v>5000000</v>
      </c>
      <c r="J158" s="62">
        <v>5000000</v>
      </c>
    </row>
    <row r="159" spans="1:10" s="6" customFormat="1" ht="16.5">
      <c r="A159" s="15" t="s">
        <v>388</v>
      </c>
      <c r="B159" s="15" t="s">
        <v>389</v>
      </c>
      <c r="C159" s="15" t="s">
        <v>32</v>
      </c>
      <c r="D159" s="32" t="s">
        <v>390</v>
      </c>
      <c r="E159" s="54"/>
      <c r="F159" s="55"/>
      <c r="G159" s="59">
        <f>H159+I159</f>
        <v>100000</v>
      </c>
      <c r="H159" s="62">
        <v>100000</v>
      </c>
      <c r="I159" s="62"/>
      <c r="J159" s="62"/>
    </row>
    <row r="160" spans="1:11" s="50" customFormat="1" ht="36.75" customHeight="1">
      <c r="A160" s="15" t="s">
        <v>262</v>
      </c>
      <c r="B160" s="15" t="s">
        <v>263</v>
      </c>
      <c r="C160" s="15" t="s">
        <v>32</v>
      </c>
      <c r="D160" s="16" t="s">
        <v>264</v>
      </c>
      <c r="E160" s="29"/>
      <c r="F160" s="29"/>
      <c r="G160" s="59">
        <f t="shared" si="11"/>
        <v>761350647</v>
      </c>
      <c r="H160" s="62">
        <v>6650000</v>
      </c>
      <c r="I160" s="62">
        <v>754700647</v>
      </c>
      <c r="J160" s="62">
        <v>754686247</v>
      </c>
      <c r="K160" s="5"/>
    </row>
    <row r="161" spans="1:11" s="6" customFormat="1" ht="39" customHeight="1">
      <c r="A161" s="15" t="s">
        <v>147</v>
      </c>
      <c r="B161" s="15" t="s">
        <v>148</v>
      </c>
      <c r="C161" s="15" t="s">
        <v>32</v>
      </c>
      <c r="D161" s="16" t="s">
        <v>350</v>
      </c>
      <c r="E161" s="29"/>
      <c r="F161" s="29"/>
      <c r="G161" s="59">
        <f t="shared" si="11"/>
        <v>708946242</v>
      </c>
      <c r="H161" s="62"/>
      <c r="I161" s="62">
        <v>708946242</v>
      </c>
      <c r="J161" s="62"/>
      <c r="K161" s="5"/>
    </row>
    <row r="162" spans="1:11" s="6" customFormat="1" ht="48.75" customHeight="1">
      <c r="A162" s="15" t="s">
        <v>345</v>
      </c>
      <c r="B162" s="15" t="s">
        <v>346</v>
      </c>
      <c r="C162" s="15" t="s">
        <v>32</v>
      </c>
      <c r="D162" s="16" t="s">
        <v>351</v>
      </c>
      <c r="E162" s="29"/>
      <c r="F162" s="29"/>
      <c r="G162" s="59">
        <f t="shared" si="11"/>
        <v>5046447</v>
      </c>
      <c r="H162" s="62"/>
      <c r="I162" s="62">
        <v>5046447</v>
      </c>
      <c r="J162" s="62">
        <v>5046447</v>
      </c>
      <c r="K162" s="5"/>
    </row>
    <row r="163" spans="1:11" s="6" customFormat="1" ht="75">
      <c r="A163" s="15" t="s">
        <v>399</v>
      </c>
      <c r="B163" s="15" t="s">
        <v>400</v>
      </c>
      <c r="C163" s="15" t="s">
        <v>10</v>
      </c>
      <c r="D163" s="16" t="s">
        <v>401</v>
      </c>
      <c r="E163" s="29"/>
      <c r="F163" s="29"/>
      <c r="G163" s="70">
        <f t="shared" si="11"/>
        <v>101300000</v>
      </c>
      <c r="H163" s="62">
        <v>101300000</v>
      </c>
      <c r="I163" s="62">
        <v>0</v>
      </c>
      <c r="J163" s="62">
        <v>0</v>
      </c>
      <c r="K163" s="5"/>
    </row>
    <row r="164" spans="1:10" s="4" customFormat="1" ht="15" customHeight="1">
      <c r="A164" s="15" t="s">
        <v>298</v>
      </c>
      <c r="B164" s="15" t="s">
        <v>78</v>
      </c>
      <c r="C164" s="15" t="s">
        <v>10</v>
      </c>
      <c r="D164" s="32" t="s">
        <v>168</v>
      </c>
      <c r="E164" s="53"/>
      <c r="F164" s="56"/>
      <c r="G164" s="70">
        <f t="shared" si="11"/>
        <v>148000000</v>
      </c>
      <c r="H164" s="71">
        <v>50000000</v>
      </c>
      <c r="I164" s="71">
        <v>98000000</v>
      </c>
      <c r="J164" s="71">
        <v>98000000</v>
      </c>
    </row>
    <row r="165" spans="1:10" s="4" customFormat="1" ht="15" customHeight="1">
      <c r="A165" s="15"/>
      <c r="B165" s="15"/>
      <c r="C165" s="15"/>
      <c r="D165" s="34" t="s">
        <v>3</v>
      </c>
      <c r="E165" s="53"/>
      <c r="F165" s="56"/>
      <c r="G165" s="59">
        <f t="shared" si="11"/>
        <v>0</v>
      </c>
      <c r="H165" s="65"/>
      <c r="I165" s="71"/>
      <c r="J165" s="71"/>
    </row>
    <row r="166" spans="1:10" s="4" customFormat="1" ht="30">
      <c r="A166" s="15"/>
      <c r="B166" s="15"/>
      <c r="C166" s="15"/>
      <c r="D166" s="40" t="s">
        <v>299</v>
      </c>
      <c r="E166" s="53"/>
      <c r="F166" s="56"/>
      <c r="G166" s="60">
        <f t="shared" si="11"/>
        <v>112000000</v>
      </c>
      <c r="H166" s="66">
        <v>50000000</v>
      </c>
      <c r="I166" s="72">
        <v>62000000</v>
      </c>
      <c r="J166" s="72">
        <v>62000000</v>
      </c>
    </row>
    <row r="167" spans="1:11" s="7" customFormat="1" ht="31.5" customHeight="1">
      <c r="A167" s="19" t="s">
        <v>259</v>
      </c>
      <c r="B167" s="19"/>
      <c r="C167" s="19"/>
      <c r="D167" s="20" t="s">
        <v>260</v>
      </c>
      <c r="E167" s="28"/>
      <c r="F167" s="28"/>
      <c r="G167" s="59">
        <f t="shared" si="11"/>
        <v>1751469411</v>
      </c>
      <c r="H167" s="60">
        <f>H168</f>
        <v>339733</v>
      </c>
      <c r="I167" s="60">
        <f>I168</f>
        <v>1751129678</v>
      </c>
      <c r="J167" s="60">
        <f>J168</f>
        <v>1751129678</v>
      </c>
      <c r="K167" s="3"/>
    </row>
    <row r="168" spans="1:11" s="7" customFormat="1" ht="31.5" customHeight="1">
      <c r="A168" s="19" t="s">
        <v>261</v>
      </c>
      <c r="B168" s="19"/>
      <c r="C168" s="19"/>
      <c r="D168" s="20" t="s">
        <v>260</v>
      </c>
      <c r="E168" s="28"/>
      <c r="F168" s="28"/>
      <c r="G168" s="59">
        <f>H168+I168</f>
        <v>1751469411</v>
      </c>
      <c r="H168" s="60">
        <f>H169+H170+H171+H172+H173+H174+H175+H176+H177+H178+H180+H183+H186+H187+H188+H189+H179+H190</f>
        <v>339733</v>
      </c>
      <c r="I168" s="60">
        <f>I169+I170+I171+I172+I173+I174+I175+I176+I177+I178+I180+I183+I186+I187+I188+I189+I179+I190</f>
        <v>1751129678</v>
      </c>
      <c r="J168" s="60">
        <f>J169+J170+J171+J172+J173+J174+J175+J176+J177+J178+J180+J183+J186+J187+J188+J189+J179+J190</f>
        <v>1751129678</v>
      </c>
      <c r="K168" s="3"/>
    </row>
    <row r="169" spans="1:11" s="7" customFormat="1" ht="66.75" customHeight="1">
      <c r="A169" s="15" t="s">
        <v>354</v>
      </c>
      <c r="B169" s="15" t="s">
        <v>355</v>
      </c>
      <c r="C169" s="15" t="s">
        <v>151</v>
      </c>
      <c r="D169" s="32" t="s">
        <v>356</v>
      </c>
      <c r="E169" s="28"/>
      <c r="F169" s="28"/>
      <c r="G169" s="59">
        <f>H169+I169</f>
        <v>25628777</v>
      </c>
      <c r="H169" s="60">
        <v>0</v>
      </c>
      <c r="I169" s="62">
        <v>25628777</v>
      </c>
      <c r="J169" s="62">
        <v>25628777</v>
      </c>
      <c r="K169" s="3"/>
    </row>
    <row r="170" spans="1:11" s="7" customFormat="1" ht="17.25" customHeight="1">
      <c r="A170" s="15" t="s">
        <v>300</v>
      </c>
      <c r="B170" s="15" t="s">
        <v>257</v>
      </c>
      <c r="C170" s="15" t="s">
        <v>28</v>
      </c>
      <c r="D170" s="31" t="s">
        <v>258</v>
      </c>
      <c r="E170" s="28"/>
      <c r="F170" s="28"/>
      <c r="G170" s="59">
        <f t="shared" si="11"/>
        <v>1968055</v>
      </c>
      <c r="H170" s="62">
        <v>0</v>
      </c>
      <c r="I170" s="62">
        <v>1968055</v>
      </c>
      <c r="J170" s="62">
        <v>1968055</v>
      </c>
      <c r="K170" s="3"/>
    </row>
    <row r="171" spans="1:10" s="4" customFormat="1" ht="18" customHeight="1">
      <c r="A171" s="15" t="s">
        <v>301</v>
      </c>
      <c r="B171" s="15" t="s">
        <v>302</v>
      </c>
      <c r="C171" s="15" t="s">
        <v>28</v>
      </c>
      <c r="D171" s="31" t="s">
        <v>303</v>
      </c>
      <c r="E171" s="28"/>
      <c r="F171" s="45"/>
      <c r="G171" s="59">
        <f t="shared" si="11"/>
        <v>389224698</v>
      </c>
      <c r="H171" s="60">
        <v>0</v>
      </c>
      <c r="I171" s="71">
        <v>389224698</v>
      </c>
      <c r="J171" s="71">
        <v>389224698</v>
      </c>
    </row>
    <row r="172" spans="1:10" s="4" customFormat="1" ht="18" customHeight="1">
      <c r="A172" s="15" t="s">
        <v>304</v>
      </c>
      <c r="B172" s="15" t="s">
        <v>305</v>
      </c>
      <c r="C172" s="15" t="s">
        <v>28</v>
      </c>
      <c r="D172" s="31" t="s">
        <v>306</v>
      </c>
      <c r="E172" s="28"/>
      <c r="F172" s="45"/>
      <c r="G172" s="59">
        <f t="shared" si="11"/>
        <v>111408111</v>
      </c>
      <c r="H172" s="60">
        <v>0</v>
      </c>
      <c r="I172" s="71">
        <v>111408111</v>
      </c>
      <c r="J172" s="71">
        <v>111408111</v>
      </c>
    </row>
    <row r="173" spans="1:10" s="4" customFormat="1" ht="18" customHeight="1">
      <c r="A173" s="15" t="s">
        <v>307</v>
      </c>
      <c r="B173" s="15" t="s">
        <v>308</v>
      </c>
      <c r="C173" s="15" t="s">
        <v>28</v>
      </c>
      <c r="D173" s="31" t="s">
        <v>309</v>
      </c>
      <c r="E173" s="28"/>
      <c r="F173" s="45"/>
      <c r="G173" s="59">
        <f t="shared" si="11"/>
        <v>3195304</v>
      </c>
      <c r="H173" s="60">
        <v>0</v>
      </c>
      <c r="I173" s="71">
        <v>3195304</v>
      </c>
      <c r="J173" s="71">
        <v>3195304</v>
      </c>
    </row>
    <row r="174" spans="1:10" s="4" customFormat="1" ht="18" customHeight="1">
      <c r="A174" s="15" t="s">
        <v>310</v>
      </c>
      <c r="B174" s="15" t="s">
        <v>311</v>
      </c>
      <c r="C174" s="15" t="s">
        <v>28</v>
      </c>
      <c r="D174" s="31" t="s">
        <v>312</v>
      </c>
      <c r="E174" s="28"/>
      <c r="F174" s="45"/>
      <c r="G174" s="59">
        <f t="shared" si="11"/>
        <v>160000</v>
      </c>
      <c r="H174" s="60">
        <v>0</v>
      </c>
      <c r="I174" s="71">
        <v>160000</v>
      </c>
      <c r="J174" s="71">
        <v>160000</v>
      </c>
    </row>
    <row r="175" spans="1:10" s="6" customFormat="1" ht="30">
      <c r="A175" s="15" t="s">
        <v>313</v>
      </c>
      <c r="B175" s="15" t="s">
        <v>314</v>
      </c>
      <c r="C175" s="15" t="s">
        <v>28</v>
      </c>
      <c r="D175" s="31" t="s">
        <v>315</v>
      </c>
      <c r="E175" s="29"/>
      <c r="F175" s="57"/>
      <c r="G175" s="59">
        <f t="shared" si="11"/>
        <v>168320309</v>
      </c>
      <c r="H175" s="69">
        <v>0</v>
      </c>
      <c r="I175" s="71">
        <v>168320309</v>
      </c>
      <c r="J175" s="71">
        <v>168320309</v>
      </c>
    </row>
    <row r="176" spans="1:10" s="6" customFormat="1" ht="17.25">
      <c r="A176" s="15" t="s">
        <v>316</v>
      </c>
      <c r="B176" s="15" t="s">
        <v>317</v>
      </c>
      <c r="C176" s="15" t="s">
        <v>28</v>
      </c>
      <c r="D176" s="31" t="s">
        <v>344</v>
      </c>
      <c r="E176" s="29"/>
      <c r="F176" s="57"/>
      <c r="G176" s="59">
        <f t="shared" si="11"/>
        <v>49046542</v>
      </c>
      <c r="H176" s="69">
        <v>0</v>
      </c>
      <c r="I176" s="71">
        <v>49046542</v>
      </c>
      <c r="J176" s="71">
        <v>49046542</v>
      </c>
    </row>
    <row r="177" spans="1:10" s="6" customFormat="1" ht="17.25">
      <c r="A177" s="15" t="s">
        <v>318</v>
      </c>
      <c r="B177" s="15" t="s">
        <v>319</v>
      </c>
      <c r="C177" s="15" t="s">
        <v>28</v>
      </c>
      <c r="D177" s="31" t="s">
        <v>320</v>
      </c>
      <c r="E177" s="29"/>
      <c r="F177" s="57"/>
      <c r="G177" s="59">
        <f t="shared" si="11"/>
        <v>1280000</v>
      </c>
      <c r="H177" s="69">
        <v>0</v>
      </c>
      <c r="I177" s="71">
        <v>1280000</v>
      </c>
      <c r="J177" s="71">
        <v>1280000</v>
      </c>
    </row>
    <row r="178" spans="1:10" s="6" customFormat="1" ht="33" customHeight="1">
      <c r="A178" s="15" t="s">
        <v>321</v>
      </c>
      <c r="B178" s="15" t="s">
        <v>296</v>
      </c>
      <c r="C178" s="15" t="s">
        <v>5</v>
      </c>
      <c r="D178" s="16" t="s">
        <v>297</v>
      </c>
      <c r="E178" s="29"/>
      <c r="F178" s="57"/>
      <c r="G178" s="59">
        <f t="shared" si="11"/>
        <v>42268505</v>
      </c>
      <c r="H178" s="69">
        <v>0</v>
      </c>
      <c r="I178" s="71">
        <v>42268505</v>
      </c>
      <c r="J178" s="71">
        <v>42268505</v>
      </c>
    </row>
    <row r="179" spans="1:10" s="6" customFormat="1" ht="31.5" customHeight="1">
      <c r="A179" s="15" t="s">
        <v>391</v>
      </c>
      <c r="B179" s="15" t="s">
        <v>359</v>
      </c>
      <c r="C179" s="15" t="s">
        <v>28</v>
      </c>
      <c r="D179" s="16" t="s">
        <v>360</v>
      </c>
      <c r="E179" s="29"/>
      <c r="F179" s="57"/>
      <c r="G179" s="59">
        <f t="shared" si="11"/>
        <v>11047051</v>
      </c>
      <c r="H179" s="69">
        <v>0</v>
      </c>
      <c r="I179" s="71">
        <v>11047051</v>
      </c>
      <c r="J179" s="71">
        <v>11047051</v>
      </c>
    </row>
    <row r="180" spans="1:11" s="7" customFormat="1" ht="75">
      <c r="A180" s="15" t="s">
        <v>286</v>
      </c>
      <c r="B180" s="15" t="s">
        <v>287</v>
      </c>
      <c r="C180" s="15" t="s">
        <v>5</v>
      </c>
      <c r="D180" s="16" t="s">
        <v>288</v>
      </c>
      <c r="E180" s="28"/>
      <c r="F180" s="28"/>
      <c r="G180" s="59">
        <f t="shared" si="11"/>
        <v>265240325</v>
      </c>
      <c r="H180" s="62"/>
      <c r="I180" s="62">
        <v>265240325</v>
      </c>
      <c r="J180" s="62">
        <v>265240325</v>
      </c>
      <c r="K180" s="3"/>
    </row>
    <row r="181" spans="1:11" s="50" customFormat="1" ht="16.5">
      <c r="A181" s="15"/>
      <c r="B181" s="15"/>
      <c r="C181" s="15"/>
      <c r="D181" s="24" t="s">
        <v>3</v>
      </c>
      <c r="E181" s="29"/>
      <c r="F181" s="29"/>
      <c r="G181" s="59">
        <f t="shared" si="11"/>
        <v>0</v>
      </c>
      <c r="H181" s="62"/>
      <c r="I181" s="62"/>
      <c r="J181" s="62"/>
      <c r="K181" s="5"/>
    </row>
    <row r="182" spans="1:11" s="50" customFormat="1" ht="17.25" customHeight="1">
      <c r="A182" s="15"/>
      <c r="B182" s="15"/>
      <c r="C182" s="15"/>
      <c r="D182" s="34" t="s">
        <v>8</v>
      </c>
      <c r="E182" s="29"/>
      <c r="F182" s="29"/>
      <c r="G182" s="59">
        <f t="shared" si="11"/>
        <v>184552900</v>
      </c>
      <c r="H182" s="62"/>
      <c r="I182" s="66">
        <v>184552900</v>
      </c>
      <c r="J182" s="66">
        <v>184552900</v>
      </c>
      <c r="K182" s="5"/>
    </row>
    <row r="183" spans="1:11" s="50" customFormat="1" ht="30">
      <c r="A183" s="15" t="s">
        <v>322</v>
      </c>
      <c r="B183" s="15" t="s">
        <v>323</v>
      </c>
      <c r="C183" s="15" t="s">
        <v>5</v>
      </c>
      <c r="D183" s="31" t="s">
        <v>424</v>
      </c>
      <c r="E183" s="29"/>
      <c r="F183" s="29"/>
      <c r="G183" s="59">
        <f t="shared" si="11"/>
        <v>44940384</v>
      </c>
      <c r="H183" s="62">
        <v>0</v>
      </c>
      <c r="I183" s="62">
        <v>44940384</v>
      </c>
      <c r="J183" s="62">
        <v>44940384</v>
      </c>
      <c r="K183" s="5"/>
    </row>
    <row r="184" spans="1:11" s="50" customFormat="1" ht="16.5">
      <c r="A184" s="15"/>
      <c r="B184" s="15"/>
      <c r="C184" s="15"/>
      <c r="D184" s="24" t="s">
        <v>3</v>
      </c>
      <c r="E184" s="29"/>
      <c r="F184" s="29"/>
      <c r="G184" s="59">
        <f>H184+I184</f>
        <v>0</v>
      </c>
      <c r="H184" s="62"/>
      <c r="I184" s="62"/>
      <c r="J184" s="62"/>
      <c r="K184" s="5"/>
    </row>
    <row r="185" spans="1:11" s="50" customFormat="1" ht="17.25" customHeight="1">
      <c r="A185" s="15"/>
      <c r="B185" s="15"/>
      <c r="C185" s="15"/>
      <c r="D185" s="34" t="s">
        <v>8</v>
      </c>
      <c r="E185" s="29"/>
      <c r="F185" s="29"/>
      <c r="G185" s="59">
        <f>H185+I185</f>
        <v>40365353</v>
      </c>
      <c r="H185" s="62"/>
      <c r="I185" s="66">
        <v>40365353</v>
      </c>
      <c r="J185" s="66">
        <v>40365353</v>
      </c>
      <c r="K185" s="5"/>
    </row>
    <row r="186" spans="1:11" s="50" customFormat="1" ht="45">
      <c r="A186" s="15" t="s">
        <v>324</v>
      </c>
      <c r="B186" s="15" t="s">
        <v>325</v>
      </c>
      <c r="C186" s="15" t="s">
        <v>5</v>
      </c>
      <c r="D186" s="31" t="s">
        <v>326</v>
      </c>
      <c r="E186" s="29"/>
      <c r="F186" s="29"/>
      <c r="G186" s="59">
        <f t="shared" si="11"/>
        <v>118492922</v>
      </c>
      <c r="H186" s="62"/>
      <c r="I186" s="62">
        <v>118492922</v>
      </c>
      <c r="J186" s="62">
        <v>118492922</v>
      </c>
      <c r="K186" s="5"/>
    </row>
    <row r="187" spans="1:11" s="50" customFormat="1" ht="30">
      <c r="A187" s="15" t="s">
        <v>341</v>
      </c>
      <c r="B187" s="15" t="s">
        <v>342</v>
      </c>
      <c r="C187" s="15" t="s">
        <v>5</v>
      </c>
      <c r="D187" s="31" t="s">
        <v>343</v>
      </c>
      <c r="E187" s="29"/>
      <c r="F187" s="29"/>
      <c r="G187" s="59">
        <f t="shared" si="11"/>
        <v>68857950</v>
      </c>
      <c r="H187" s="62">
        <v>0</v>
      </c>
      <c r="I187" s="62">
        <v>68857950</v>
      </c>
      <c r="J187" s="62">
        <v>68857950</v>
      </c>
      <c r="K187" s="5"/>
    </row>
    <row r="188" spans="1:11" s="50" customFormat="1" ht="30">
      <c r="A188" s="15" t="s">
        <v>327</v>
      </c>
      <c r="B188" s="15" t="s">
        <v>176</v>
      </c>
      <c r="C188" s="15" t="s">
        <v>5</v>
      </c>
      <c r="D188" s="31" t="s">
        <v>136</v>
      </c>
      <c r="E188" s="29"/>
      <c r="F188" s="29"/>
      <c r="G188" s="59">
        <f t="shared" si="11"/>
        <v>449550745</v>
      </c>
      <c r="H188" s="62">
        <v>0</v>
      </c>
      <c r="I188" s="62">
        <v>449550745</v>
      </c>
      <c r="J188" s="62">
        <v>449550745</v>
      </c>
      <c r="K188" s="5"/>
    </row>
    <row r="189" spans="1:11" s="50" customFormat="1" ht="16.5">
      <c r="A189" s="15" t="s">
        <v>357</v>
      </c>
      <c r="B189" s="15" t="s">
        <v>142</v>
      </c>
      <c r="C189" s="15" t="s">
        <v>5</v>
      </c>
      <c r="D189" s="31" t="s">
        <v>61</v>
      </c>
      <c r="E189" s="29"/>
      <c r="F189" s="29"/>
      <c r="G189" s="59">
        <f>H189+I189</f>
        <v>339733</v>
      </c>
      <c r="H189" s="62">
        <v>339733</v>
      </c>
      <c r="I189" s="62"/>
      <c r="J189" s="62"/>
      <c r="K189" s="5"/>
    </row>
    <row r="190" spans="1:11" s="50" customFormat="1" ht="16.5">
      <c r="A190" s="15" t="s">
        <v>429</v>
      </c>
      <c r="B190" s="15" t="s">
        <v>78</v>
      </c>
      <c r="C190" s="15" t="s">
        <v>10</v>
      </c>
      <c r="D190" s="21" t="s">
        <v>168</v>
      </c>
      <c r="E190" s="29"/>
      <c r="F190" s="29"/>
      <c r="G190" s="59">
        <f>H190+I190</f>
        <v>500000</v>
      </c>
      <c r="H190" s="62"/>
      <c r="I190" s="62">
        <f>I192</f>
        <v>500000</v>
      </c>
      <c r="J190" s="62">
        <f>J192</f>
        <v>500000</v>
      </c>
      <c r="K190" s="5"/>
    </row>
    <row r="191" spans="1:11" s="50" customFormat="1" ht="16.5">
      <c r="A191" s="15"/>
      <c r="B191" s="15"/>
      <c r="C191" s="15"/>
      <c r="D191" s="21" t="s">
        <v>3</v>
      </c>
      <c r="E191" s="29"/>
      <c r="F191" s="29"/>
      <c r="G191" s="59"/>
      <c r="H191" s="62"/>
      <c r="I191" s="62"/>
      <c r="J191" s="62"/>
      <c r="K191" s="5"/>
    </row>
    <row r="192" spans="1:11" s="50" customFormat="1" ht="45">
      <c r="A192" s="15"/>
      <c r="B192" s="15"/>
      <c r="C192" s="15"/>
      <c r="D192" s="34" t="s">
        <v>428</v>
      </c>
      <c r="E192" s="29"/>
      <c r="F192" s="29"/>
      <c r="G192" s="59">
        <f>H192+I192</f>
        <v>500000</v>
      </c>
      <c r="H192" s="62"/>
      <c r="I192" s="62">
        <v>500000</v>
      </c>
      <c r="J192" s="62">
        <v>500000</v>
      </c>
      <c r="K192" s="5"/>
    </row>
    <row r="193" spans="1:11" s="7" customFormat="1" ht="28.5">
      <c r="A193" s="19" t="s">
        <v>134</v>
      </c>
      <c r="B193" s="19"/>
      <c r="C193" s="19"/>
      <c r="D193" s="20" t="s">
        <v>172</v>
      </c>
      <c r="E193" s="28"/>
      <c r="F193" s="28"/>
      <c r="G193" s="59">
        <f t="shared" si="11"/>
        <v>8050000</v>
      </c>
      <c r="H193" s="60">
        <f aca="true" t="shared" si="12" ref="H193:J194">H194</f>
        <v>8050000</v>
      </c>
      <c r="I193" s="60">
        <f t="shared" si="12"/>
        <v>0</v>
      </c>
      <c r="J193" s="60">
        <f t="shared" si="12"/>
        <v>0</v>
      </c>
      <c r="K193" s="3"/>
    </row>
    <row r="194" spans="1:11" s="7" customFormat="1" ht="28.5">
      <c r="A194" s="19" t="s">
        <v>135</v>
      </c>
      <c r="B194" s="19"/>
      <c r="C194" s="19"/>
      <c r="D194" s="20" t="s">
        <v>172</v>
      </c>
      <c r="E194" s="28"/>
      <c r="F194" s="28"/>
      <c r="G194" s="59">
        <f t="shared" si="11"/>
        <v>8050000</v>
      </c>
      <c r="H194" s="60">
        <f t="shared" si="12"/>
        <v>8050000</v>
      </c>
      <c r="I194" s="60">
        <f t="shared" si="12"/>
        <v>0</v>
      </c>
      <c r="J194" s="60">
        <f t="shared" si="12"/>
        <v>0</v>
      </c>
      <c r="K194" s="3"/>
    </row>
    <row r="195" spans="1:11" s="4" customFormat="1" ht="30.75" customHeight="1">
      <c r="A195" s="15" t="s">
        <v>175</v>
      </c>
      <c r="B195" s="15" t="s">
        <v>176</v>
      </c>
      <c r="C195" s="15" t="s">
        <v>5</v>
      </c>
      <c r="D195" s="16" t="s">
        <v>136</v>
      </c>
      <c r="E195" s="28"/>
      <c r="F195" s="28"/>
      <c r="G195" s="59">
        <f t="shared" si="11"/>
        <v>8050000</v>
      </c>
      <c r="H195" s="62">
        <v>8050000</v>
      </c>
      <c r="I195" s="62"/>
      <c r="J195" s="62"/>
      <c r="K195" s="3"/>
    </row>
    <row r="196" spans="1:11" s="6" customFormat="1" ht="42.75">
      <c r="A196" s="15"/>
      <c r="B196" s="15"/>
      <c r="C196" s="15"/>
      <c r="D196" s="16"/>
      <c r="E196" s="17" t="s">
        <v>445</v>
      </c>
      <c r="F196" s="17" t="s">
        <v>231</v>
      </c>
      <c r="G196" s="59">
        <f t="shared" si="11"/>
        <v>2774763</v>
      </c>
      <c r="H196" s="60">
        <f>H198</f>
        <v>1341318</v>
      </c>
      <c r="I196" s="60">
        <f>I198</f>
        <v>1433445</v>
      </c>
      <c r="J196" s="60">
        <f>J198</f>
        <v>0</v>
      </c>
      <c r="K196" s="3"/>
    </row>
    <row r="197" spans="1:11" s="4" customFormat="1" ht="16.5">
      <c r="A197" s="15"/>
      <c r="B197" s="15"/>
      <c r="C197" s="15"/>
      <c r="D197" s="16"/>
      <c r="E197" s="18" t="s">
        <v>3</v>
      </c>
      <c r="F197" s="18"/>
      <c r="G197" s="59">
        <f t="shared" si="11"/>
        <v>0</v>
      </c>
      <c r="H197" s="62"/>
      <c r="I197" s="62"/>
      <c r="J197" s="62"/>
      <c r="K197" s="3"/>
    </row>
    <row r="198" spans="1:11" s="7" customFormat="1" ht="42.75">
      <c r="A198" s="19" t="s">
        <v>127</v>
      </c>
      <c r="B198" s="19"/>
      <c r="C198" s="19"/>
      <c r="D198" s="20" t="s">
        <v>29</v>
      </c>
      <c r="E198" s="28"/>
      <c r="F198" s="28"/>
      <c r="G198" s="59">
        <f t="shared" si="11"/>
        <v>2774763</v>
      </c>
      <c r="H198" s="60">
        <f>H199</f>
        <v>1341318</v>
      </c>
      <c r="I198" s="60">
        <f>I199</f>
        <v>1433445</v>
      </c>
      <c r="J198" s="60">
        <f>J199</f>
        <v>0</v>
      </c>
      <c r="K198" s="3"/>
    </row>
    <row r="199" spans="1:11" s="7" customFormat="1" ht="42.75">
      <c r="A199" s="19" t="s">
        <v>128</v>
      </c>
      <c r="B199" s="19"/>
      <c r="C199" s="19"/>
      <c r="D199" s="20" t="s">
        <v>29</v>
      </c>
      <c r="E199" s="28"/>
      <c r="F199" s="28"/>
      <c r="G199" s="59">
        <f t="shared" si="11"/>
        <v>2774763</v>
      </c>
      <c r="H199" s="60">
        <f>H200+H201+H202</f>
        <v>1341318</v>
      </c>
      <c r="I199" s="60">
        <f>I200+I201+I202</f>
        <v>1433445</v>
      </c>
      <c r="J199" s="60">
        <f>J200+J201+J202</f>
        <v>0</v>
      </c>
      <c r="K199" s="3"/>
    </row>
    <row r="200" spans="1:11" s="6" customFormat="1" ht="47.25" customHeight="1">
      <c r="A200" s="15" t="s">
        <v>149</v>
      </c>
      <c r="B200" s="15" t="s">
        <v>150</v>
      </c>
      <c r="C200" s="15" t="s">
        <v>151</v>
      </c>
      <c r="D200" s="16" t="s">
        <v>173</v>
      </c>
      <c r="E200" s="39"/>
      <c r="F200" s="39"/>
      <c r="G200" s="59">
        <f t="shared" si="11"/>
        <v>571318</v>
      </c>
      <c r="H200" s="62">
        <v>571318</v>
      </c>
      <c r="I200" s="62"/>
      <c r="J200" s="62"/>
      <c r="K200" s="5"/>
    </row>
    <row r="201" spans="1:11" s="6" customFormat="1" ht="45">
      <c r="A201" s="15" t="s">
        <v>152</v>
      </c>
      <c r="B201" s="15" t="s">
        <v>153</v>
      </c>
      <c r="C201" s="15" t="s">
        <v>34</v>
      </c>
      <c r="D201" s="16" t="s">
        <v>332</v>
      </c>
      <c r="E201" s="29"/>
      <c r="F201" s="29"/>
      <c r="G201" s="59">
        <f t="shared" si="11"/>
        <v>1360854</v>
      </c>
      <c r="H201" s="62">
        <v>770000</v>
      </c>
      <c r="I201" s="62">
        <v>590854</v>
      </c>
      <c r="J201" s="62"/>
      <c r="K201" s="5"/>
    </row>
    <row r="202" spans="1:11" s="6" customFormat="1" ht="30">
      <c r="A202" s="15" t="s">
        <v>154</v>
      </c>
      <c r="B202" s="15" t="s">
        <v>155</v>
      </c>
      <c r="C202" s="15" t="s">
        <v>34</v>
      </c>
      <c r="D202" s="16" t="s">
        <v>333</v>
      </c>
      <c r="E202" s="29"/>
      <c r="F202" s="29"/>
      <c r="G202" s="59">
        <f t="shared" si="11"/>
        <v>842591</v>
      </c>
      <c r="H202" s="62"/>
      <c r="I202" s="62">
        <v>842591</v>
      </c>
      <c r="J202" s="62"/>
      <c r="K202" s="5"/>
    </row>
    <row r="203" spans="1:11" s="4" customFormat="1" ht="72.75" customHeight="1">
      <c r="A203" s="15"/>
      <c r="B203" s="15"/>
      <c r="C203" s="15"/>
      <c r="D203" s="16"/>
      <c r="E203" s="28" t="s">
        <v>446</v>
      </c>
      <c r="F203" s="17" t="s">
        <v>232</v>
      </c>
      <c r="G203" s="59">
        <f t="shared" si="11"/>
        <v>7400000</v>
      </c>
      <c r="H203" s="60">
        <f>H205</f>
        <v>7400000</v>
      </c>
      <c r="I203" s="60">
        <f>I205</f>
        <v>0</v>
      </c>
      <c r="J203" s="60">
        <f>J205</f>
        <v>0</v>
      </c>
      <c r="K203" s="3"/>
    </row>
    <row r="204" spans="1:11" s="4" customFormat="1" ht="16.5" customHeight="1">
      <c r="A204" s="15"/>
      <c r="B204" s="15"/>
      <c r="C204" s="15"/>
      <c r="D204" s="16"/>
      <c r="E204" s="18" t="s">
        <v>3</v>
      </c>
      <c r="F204" s="18"/>
      <c r="G204" s="59">
        <f t="shared" si="11"/>
        <v>0</v>
      </c>
      <c r="H204" s="62"/>
      <c r="I204" s="62"/>
      <c r="J204" s="62"/>
      <c r="K204" s="3"/>
    </row>
    <row r="205" spans="1:11" s="4" customFormat="1" ht="48.75" customHeight="1">
      <c r="A205" s="19" t="s">
        <v>161</v>
      </c>
      <c r="B205" s="19"/>
      <c r="C205" s="19"/>
      <c r="D205" s="76" t="s">
        <v>160</v>
      </c>
      <c r="E205" s="18"/>
      <c r="F205" s="18"/>
      <c r="G205" s="59">
        <f t="shared" si="11"/>
        <v>7400000</v>
      </c>
      <c r="H205" s="60">
        <f aca="true" t="shared" si="13" ref="H205:J206">H206</f>
        <v>7400000</v>
      </c>
      <c r="I205" s="60">
        <f t="shared" si="13"/>
        <v>0</v>
      </c>
      <c r="J205" s="60">
        <f t="shared" si="13"/>
        <v>0</v>
      </c>
      <c r="K205" s="3"/>
    </row>
    <row r="206" spans="1:11" s="4" customFormat="1" ht="48.75" customHeight="1">
      <c r="A206" s="19" t="s">
        <v>162</v>
      </c>
      <c r="B206" s="19"/>
      <c r="C206" s="19"/>
      <c r="D206" s="76" t="s">
        <v>160</v>
      </c>
      <c r="E206" s="18"/>
      <c r="F206" s="18"/>
      <c r="G206" s="59">
        <f t="shared" si="11"/>
        <v>7400000</v>
      </c>
      <c r="H206" s="60">
        <f t="shared" si="13"/>
        <v>7400000</v>
      </c>
      <c r="I206" s="60">
        <f t="shared" si="13"/>
        <v>0</v>
      </c>
      <c r="J206" s="60">
        <f t="shared" si="13"/>
        <v>0</v>
      </c>
      <c r="K206" s="3"/>
    </row>
    <row r="207" spans="1:10" s="6" customFormat="1" ht="16.5">
      <c r="A207" s="15" t="s">
        <v>193</v>
      </c>
      <c r="B207" s="15" t="s">
        <v>184</v>
      </c>
      <c r="C207" s="15" t="s">
        <v>9</v>
      </c>
      <c r="D207" s="32" t="s">
        <v>183</v>
      </c>
      <c r="E207" s="43"/>
      <c r="F207" s="43"/>
      <c r="G207" s="59">
        <f t="shared" si="11"/>
        <v>7400000</v>
      </c>
      <c r="H207" s="62">
        <v>7400000</v>
      </c>
      <c r="I207" s="62"/>
      <c r="J207" s="62"/>
    </row>
    <row r="208" spans="1:11" s="4" customFormat="1" ht="28.5">
      <c r="A208" s="15"/>
      <c r="B208" s="15"/>
      <c r="C208" s="15"/>
      <c r="D208" s="16"/>
      <c r="E208" s="28" t="s">
        <v>447</v>
      </c>
      <c r="F208" s="17" t="s">
        <v>233</v>
      </c>
      <c r="G208" s="59">
        <f t="shared" si="11"/>
        <v>610000</v>
      </c>
      <c r="H208" s="60">
        <f>H210</f>
        <v>610000</v>
      </c>
      <c r="I208" s="60">
        <f>I210</f>
        <v>0</v>
      </c>
      <c r="J208" s="60">
        <f>J210</f>
        <v>0</v>
      </c>
      <c r="K208" s="3"/>
    </row>
    <row r="209" spans="1:11" s="4" customFormat="1" ht="17.25" customHeight="1">
      <c r="A209" s="15"/>
      <c r="B209" s="15"/>
      <c r="C209" s="15"/>
      <c r="D209" s="16"/>
      <c r="E209" s="18" t="s">
        <v>3</v>
      </c>
      <c r="F209" s="18"/>
      <c r="G209" s="59">
        <f t="shared" si="11"/>
        <v>0</v>
      </c>
      <c r="H209" s="60"/>
      <c r="I209" s="60"/>
      <c r="J209" s="60"/>
      <c r="K209" s="3"/>
    </row>
    <row r="210" spans="1:11" s="4" customFormat="1" ht="49.5" customHeight="1">
      <c r="A210" s="19" t="s">
        <v>161</v>
      </c>
      <c r="B210" s="19"/>
      <c r="C210" s="19"/>
      <c r="D210" s="20" t="s">
        <v>160</v>
      </c>
      <c r="E210" s="28"/>
      <c r="F210" s="28"/>
      <c r="G210" s="59">
        <f t="shared" si="11"/>
        <v>610000</v>
      </c>
      <c r="H210" s="60">
        <f aca="true" t="shared" si="14" ref="H210:J211">H211</f>
        <v>610000</v>
      </c>
      <c r="I210" s="60">
        <f t="shared" si="14"/>
        <v>0</v>
      </c>
      <c r="J210" s="60">
        <f t="shared" si="14"/>
        <v>0</v>
      </c>
      <c r="K210" s="3"/>
    </row>
    <row r="211" spans="1:11" s="4" customFormat="1" ht="49.5" customHeight="1">
      <c r="A211" s="19" t="s">
        <v>162</v>
      </c>
      <c r="B211" s="19"/>
      <c r="C211" s="19"/>
      <c r="D211" s="20" t="s">
        <v>160</v>
      </c>
      <c r="E211" s="28"/>
      <c r="F211" s="28"/>
      <c r="G211" s="59">
        <f t="shared" si="11"/>
        <v>610000</v>
      </c>
      <c r="H211" s="60">
        <f t="shared" si="14"/>
        <v>610000</v>
      </c>
      <c r="I211" s="60">
        <f t="shared" si="14"/>
        <v>0</v>
      </c>
      <c r="J211" s="60">
        <f t="shared" si="14"/>
        <v>0</v>
      </c>
      <c r="K211" s="3"/>
    </row>
    <row r="212" spans="1:10" s="6" customFormat="1" ht="16.5">
      <c r="A212" s="15" t="s">
        <v>193</v>
      </c>
      <c r="B212" s="15" t="s">
        <v>184</v>
      </c>
      <c r="C212" s="15" t="s">
        <v>9</v>
      </c>
      <c r="D212" s="32" t="s">
        <v>183</v>
      </c>
      <c r="E212" s="43"/>
      <c r="F212" s="43"/>
      <c r="G212" s="59">
        <f t="shared" si="11"/>
        <v>610000</v>
      </c>
      <c r="H212" s="62">
        <v>610000</v>
      </c>
      <c r="I212" s="62"/>
      <c r="J212" s="62"/>
    </row>
    <row r="213" spans="1:11" s="4" customFormat="1" ht="43.5" customHeight="1">
      <c r="A213" s="15"/>
      <c r="B213" s="15"/>
      <c r="C213" s="15"/>
      <c r="D213" s="32"/>
      <c r="E213" s="17" t="s">
        <v>448</v>
      </c>
      <c r="F213" s="17" t="s">
        <v>234</v>
      </c>
      <c r="G213" s="59">
        <f t="shared" si="11"/>
        <v>1902000</v>
      </c>
      <c r="H213" s="60">
        <f>H215</f>
        <v>1902000</v>
      </c>
      <c r="I213" s="60">
        <f>I215</f>
        <v>0</v>
      </c>
      <c r="J213" s="60">
        <f>J215</f>
        <v>0</v>
      </c>
      <c r="K213" s="3"/>
    </row>
    <row r="214" spans="1:11" s="4" customFormat="1" ht="16.5">
      <c r="A214" s="15"/>
      <c r="B214" s="15"/>
      <c r="C214" s="15"/>
      <c r="D214" s="32"/>
      <c r="E214" s="18" t="s">
        <v>3</v>
      </c>
      <c r="F214" s="18"/>
      <c r="G214" s="59">
        <f t="shared" si="11"/>
        <v>0</v>
      </c>
      <c r="H214" s="62"/>
      <c r="I214" s="62"/>
      <c r="J214" s="62"/>
      <c r="K214" s="3"/>
    </row>
    <row r="215" spans="1:11" s="4" customFormat="1" ht="42.75">
      <c r="A215" s="19" t="s">
        <v>161</v>
      </c>
      <c r="B215" s="19"/>
      <c r="C215" s="19"/>
      <c r="D215" s="20" t="s">
        <v>160</v>
      </c>
      <c r="E215" s="18"/>
      <c r="F215" s="18"/>
      <c r="G215" s="59">
        <f t="shared" si="11"/>
        <v>1902000</v>
      </c>
      <c r="H215" s="60">
        <f aca="true" t="shared" si="15" ref="H215:J216">H216</f>
        <v>1902000</v>
      </c>
      <c r="I215" s="60">
        <f t="shared" si="15"/>
        <v>0</v>
      </c>
      <c r="J215" s="60">
        <f t="shared" si="15"/>
        <v>0</v>
      </c>
      <c r="K215" s="3"/>
    </row>
    <row r="216" spans="1:11" s="4" customFormat="1" ht="42.75">
      <c r="A216" s="19" t="s">
        <v>162</v>
      </c>
      <c r="B216" s="19"/>
      <c r="C216" s="19"/>
      <c r="D216" s="20" t="s">
        <v>160</v>
      </c>
      <c r="E216" s="18"/>
      <c r="F216" s="18"/>
      <c r="G216" s="59">
        <f t="shared" si="11"/>
        <v>1902000</v>
      </c>
      <c r="H216" s="60">
        <f t="shared" si="15"/>
        <v>1902000</v>
      </c>
      <c r="I216" s="60">
        <f t="shared" si="15"/>
        <v>0</v>
      </c>
      <c r="J216" s="60">
        <f t="shared" si="15"/>
        <v>0</v>
      </c>
      <c r="K216" s="3"/>
    </row>
    <row r="217" spans="1:10" s="6" customFormat="1" ht="16.5">
      <c r="A217" s="15" t="s">
        <v>193</v>
      </c>
      <c r="B217" s="15" t="s">
        <v>184</v>
      </c>
      <c r="C217" s="15" t="s">
        <v>9</v>
      </c>
      <c r="D217" s="32" t="s">
        <v>183</v>
      </c>
      <c r="E217" s="43"/>
      <c r="F217" s="43"/>
      <c r="G217" s="59">
        <f t="shared" si="11"/>
        <v>1902000</v>
      </c>
      <c r="H217" s="62">
        <v>1902000</v>
      </c>
      <c r="I217" s="62"/>
      <c r="J217" s="62"/>
    </row>
    <row r="218" spans="1:11" s="4" customFormat="1" ht="33.75" customHeight="1">
      <c r="A218" s="15"/>
      <c r="B218" s="15"/>
      <c r="C218" s="15"/>
      <c r="D218" s="32"/>
      <c r="E218" s="17" t="s">
        <v>235</v>
      </c>
      <c r="F218" s="17" t="s">
        <v>236</v>
      </c>
      <c r="G218" s="59">
        <f t="shared" si="11"/>
        <v>150000</v>
      </c>
      <c r="H218" s="60">
        <f>H220</f>
        <v>150000</v>
      </c>
      <c r="I218" s="60">
        <f>I220</f>
        <v>0</v>
      </c>
      <c r="J218" s="60">
        <f>J220</f>
        <v>0</v>
      </c>
      <c r="K218" s="3"/>
    </row>
    <row r="219" spans="1:11" s="4" customFormat="1" ht="16.5" customHeight="1">
      <c r="A219" s="15"/>
      <c r="B219" s="15"/>
      <c r="C219" s="15"/>
      <c r="D219" s="32"/>
      <c r="E219" s="18" t="s">
        <v>3</v>
      </c>
      <c r="F219" s="18"/>
      <c r="G219" s="59">
        <f t="shared" si="11"/>
        <v>0</v>
      </c>
      <c r="H219" s="62"/>
      <c r="I219" s="62"/>
      <c r="J219" s="62"/>
      <c r="K219" s="3"/>
    </row>
    <row r="220" spans="1:11" s="4" customFormat="1" ht="33.75" customHeight="1">
      <c r="A220" s="19" t="s">
        <v>134</v>
      </c>
      <c r="B220" s="15"/>
      <c r="C220" s="15"/>
      <c r="D220" s="20" t="s">
        <v>33</v>
      </c>
      <c r="E220" s="18"/>
      <c r="F220" s="18"/>
      <c r="G220" s="59">
        <f t="shared" si="11"/>
        <v>150000</v>
      </c>
      <c r="H220" s="60">
        <f aca="true" t="shared" si="16" ref="H220:J221">H221</f>
        <v>150000</v>
      </c>
      <c r="I220" s="60">
        <f t="shared" si="16"/>
        <v>0</v>
      </c>
      <c r="J220" s="60">
        <f t="shared" si="16"/>
        <v>0</v>
      </c>
      <c r="K220" s="3"/>
    </row>
    <row r="221" spans="1:11" s="4" customFormat="1" ht="27" customHeight="1">
      <c r="A221" s="19" t="s">
        <v>135</v>
      </c>
      <c r="B221" s="15"/>
      <c r="C221" s="15"/>
      <c r="D221" s="20" t="s">
        <v>33</v>
      </c>
      <c r="E221" s="18"/>
      <c r="F221" s="18"/>
      <c r="G221" s="59">
        <f t="shared" si="11"/>
        <v>150000</v>
      </c>
      <c r="H221" s="60">
        <f t="shared" si="16"/>
        <v>150000</v>
      </c>
      <c r="I221" s="60">
        <f t="shared" si="16"/>
        <v>0</v>
      </c>
      <c r="J221" s="60">
        <f t="shared" si="16"/>
        <v>0</v>
      </c>
      <c r="K221" s="3"/>
    </row>
    <row r="222" spans="1:11" s="6" customFormat="1" ht="19.5" customHeight="1">
      <c r="A222" s="15" t="s">
        <v>157</v>
      </c>
      <c r="B222" s="15" t="s">
        <v>158</v>
      </c>
      <c r="C222" s="15" t="s">
        <v>44</v>
      </c>
      <c r="D222" s="32" t="s">
        <v>159</v>
      </c>
      <c r="E222" s="29"/>
      <c r="F222" s="29"/>
      <c r="G222" s="59">
        <f t="shared" si="11"/>
        <v>150000</v>
      </c>
      <c r="H222" s="62">
        <v>150000</v>
      </c>
      <c r="I222" s="62"/>
      <c r="J222" s="62"/>
      <c r="K222" s="5"/>
    </row>
    <row r="223" spans="1:11" s="4" customFormat="1" ht="48" customHeight="1">
      <c r="A223" s="15"/>
      <c r="B223" s="15"/>
      <c r="C223" s="15"/>
      <c r="D223" s="31"/>
      <c r="E223" s="17" t="s">
        <v>339</v>
      </c>
      <c r="F223" s="17" t="s">
        <v>340</v>
      </c>
      <c r="G223" s="59">
        <f t="shared" si="11"/>
        <v>500000</v>
      </c>
      <c r="H223" s="60">
        <f>H225</f>
        <v>500000</v>
      </c>
      <c r="I223" s="60">
        <f>I225</f>
        <v>0</v>
      </c>
      <c r="J223" s="60">
        <f>J225</f>
        <v>0</v>
      </c>
      <c r="K223" s="3"/>
    </row>
    <row r="224" spans="1:11" s="4" customFormat="1" ht="20.25" customHeight="1">
      <c r="A224" s="15"/>
      <c r="B224" s="15"/>
      <c r="C224" s="15"/>
      <c r="D224" s="31"/>
      <c r="E224" s="18" t="s">
        <v>3</v>
      </c>
      <c r="F224" s="18"/>
      <c r="G224" s="59">
        <f t="shared" si="11"/>
        <v>0</v>
      </c>
      <c r="H224" s="62"/>
      <c r="I224" s="62"/>
      <c r="J224" s="62"/>
      <c r="K224" s="3"/>
    </row>
    <row r="225" spans="1:11" s="4" customFormat="1" ht="28.5">
      <c r="A225" s="19" t="s">
        <v>134</v>
      </c>
      <c r="B225" s="15"/>
      <c r="C225" s="15"/>
      <c r="D225" s="20" t="s">
        <v>33</v>
      </c>
      <c r="E225" s="18"/>
      <c r="F225" s="18"/>
      <c r="G225" s="59">
        <f t="shared" si="11"/>
        <v>500000</v>
      </c>
      <c r="H225" s="60">
        <f aca="true" t="shared" si="17" ref="H225:J226">H226</f>
        <v>500000</v>
      </c>
      <c r="I225" s="60">
        <f t="shared" si="17"/>
        <v>0</v>
      </c>
      <c r="J225" s="60">
        <f t="shared" si="17"/>
        <v>0</v>
      </c>
      <c r="K225" s="3"/>
    </row>
    <row r="226" spans="1:11" s="4" customFormat="1" ht="28.5">
      <c r="A226" s="19" t="s">
        <v>135</v>
      </c>
      <c r="B226" s="15"/>
      <c r="C226" s="15"/>
      <c r="D226" s="20" t="s">
        <v>33</v>
      </c>
      <c r="E226" s="18"/>
      <c r="F226" s="18"/>
      <c r="G226" s="59">
        <f t="shared" si="11"/>
        <v>500000</v>
      </c>
      <c r="H226" s="60">
        <f t="shared" si="17"/>
        <v>500000</v>
      </c>
      <c r="I226" s="60">
        <f t="shared" si="17"/>
        <v>0</v>
      </c>
      <c r="J226" s="60">
        <f t="shared" si="17"/>
        <v>0</v>
      </c>
      <c r="K226" s="3"/>
    </row>
    <row r="227" spans="1:11" s="4" customFormat="1" ht="16.5">
      <c r="A227" s="15" t="s">
        <v>156</v>
      </c>
      <c r="B227" s="15" t="s">
        <v>63</v>
      </c>
      <c r="C227" s="15" t="s">
        <v>19</v>
      </c>
      <c r="D227" s="31" t="s">
        <v>62</v>
      </c>
      <c r="E227" s="18"/>
      <c r="F227" s="18"/>
      <c r="G227" s="59">
        <f t="shared" si="11"/>
        <v>500000</v>
      </c>
      <c r="H227" s="62">
        <v>500000</v>
      </c>
      <c r="I227" s="62"/>
      <c r="J227" s="62"/>
      <c r="K227" s="3"/>
    </row>
    <row r="228" spans="1:10" s="4" customFormat="1" ht="48.75" customHeight="1">
      <c r="A228" s="15"/>
      <c r="B228" s="15"/>
      <c r="C228" s="15"/>
      <c r="D228" s="31"/>
      <c r="E228" s="17" t="s">
        <v>240</v>
      </c>
      <c r="F228" s="17" t="s">
        <v>242</v>
      </c>
      <c r="G228" s="59">
        <f t="shared" si="11"/>
        <v>3510000</v>
      </c>
      <c r="H228" s="60">
        <f>H230</f>
        <v>3510000</v>
      </c>
      <c r="I228" s="60">
        <f>I230</f>
        <v>0</v>
      </c>
      <c r="J228" s="60">
        <f>J230</f>
        <v>0</v>
      </c>
    </row>
    <row r="229" spans="1:10" s="4" customFormat="1" ht="16.5">
      <c r="A229" s="15"/>
      <c r="B229" s="15"/>
      <c r="C229" s="15"/>
      <c r="D229" s="31"/>
      <c r="E229" s="18" t="s">
        <v>3</v>
      </c>
      <c r="F229" s="18"/>
      <c r="G229" s="59">
        <f t="shared" si="11"/>
        <v>0</v>
      </c>
      <c r="H229" s="60"/>
      <c r="I229" s="60"/>
      <c r="J229" s="60"/>
    </row>
    <row r="230" spans="1:10" s="4" customFormat="1" ht="28.5">
      <c r="A230" s="19" t="s">
        <v>134</v>
      </c>
      <c r="B230" s="15"/>
      <c r="C230" s="15"/>
      <c r="D230" s="20" t="s">
        <v>33</v>
      </c>
      <c r="E230" s="29"/>
      <c r="F230" s="29"/>
      <c r="G230" s="59">
        <f t="shared" si="11"/>
        <v>3510000</v>
      </c>
      <c r="H230" s="60">
        <f aca="true" t="shared" si="18" ref="H230:J231">H231</f>
        <v>3510000</v>
      </c>
      <c r="I230" s="60">
        <f t="shared" si="18"/>
        <v>0</v>
      </c>
      <c r="J230" s="60">
        <f t="shared" si="18"/>
        <v>0</v>
      </c>
    </row>
    <row r="231" spans="1:10" s="4" customFormat="1" ht="28.5">
      <c r="A231" s="19" t="s">
        <v>135</v>
      </c>
      <c r="B231" s="15"/>
      <c r="C231" s="15"/>
      <c r="D231" s="20" t="s">
        <v>33</v>
      </c>
      <c r="E231" s="29"/>
      <c r="F231" s="29"/>
      <c r="G231" s="59">
        <f aca="true" t="shared" si="19" ref="G231:G238">H231+I231</f>
        <v>3510000</v>
      </c>
      <c r="H231" s="60">
        <f t="shared" si="18"/>
        <v>3510000</v>
      </c>
      <c r="I231" s="60">
        <f t="shared" si="18"/>
        <v>0</v>
      </c>
      <c r="J231" s="60">
        <f t="shared" si="18"/>
        <v>0</v>
      </c>
    </row>
    <row r="232" spans="1:11" s="4" customFormat="1" ht="16.5">
      <c r="A232" s="15" t="s">
        <v>241</v>
      </c>
      <c r="B232" s="15" t="s">
        <v>142</v>
      </c>
      <c r="C232" s="15" t="s">
        <v>5</v>
      </c>
      <c r="D232" s="32" t="s">
        <v>243</v>
      </c>
      <c r="E232" s="18"/>
      <c r="F232" s="18"/>
      <c r="G232" s="59">
        <f t="shared" si="19"/>
        <v>3510000</v>
      </c>
      <c r="H232" s="62">
        <v>3510000</v>
      </c>
      <c r="I232" s="62"/>
      <c r="J232" s="62"/>
      <c r="K232" s="3"/>
    </row>
    <row r="233" spans="1:10" s="4" customFormat="1" ht="60" customHeight="1">
      <c r="A233" s="15"/>
      <c r="B233" s="15"/>
      <c r="C233" s="15"/>
      <c r="D233" s="31"/>
      <c r="E233" s="17" t="s">
        <v>244</v>
      </c>
      <c r="F233" s="17" t="s">
        <v>338</v>
      </c>
      <c r="G233" s="59">
        <f t="shared" si="19"/>
        <v>4226200</v>
      </c>
      <c r="H233" s="60">
        <f>H235</f>
        <v>4226200</v>
      </c>
      <c r="I233" s="60">
        <f>I235</f>
        <v>0</v>
      </c>
      <c r="J233" s="60">
        <f>J235</f>
        <v>0</v>
      </c>
    </row>
    <row r="234" spans="1:10" s="4" customFormat="1" ht="16.5">
      <c r="A234" s="15"/>
      <c r="B234" s="15"/>
      <c r="C234" s="15"/>
      <c r="D234" s="31"/>
      <c r="E234" s="18" t="s">
        <v>3</v>
      </c>
      <c r="F234" s="18"/>
      <c r="G234" s="59">
        <f t="shared" si="19"/>
        <v>0</v>
      </c>
      <c r="H234" s="60"/>
      <c r="I234" s="60"/>
      <c r="J234" s="60"/>
    </row>
    <row r="235" spans="1:10" s="4" customFormat="1" ht="34.5" customHeight="1">
      <c r="A235" s="19" t="s">
        <v>58</v>
      </c>
      <c r="B235" s="19"/>
      <c r="C235" s="19"/>
      <c r="D235" s="20" t="s">
        <v>37</v>
      </c>
      <c r="E235" s="29"/>
      <c r="F235" s="29"/>
      <c r="G235" s="59">
        <f t="shared" si="19"/>
        <v>4226200</v>
      </c>
      <c r="H235" s="60">
        <f aca="true" t="shared" si="20" ref="H235:J236">H236</f>
        <v>4226200</v>
      </c>
      <c r="I235" s="60">
        <f t="shared" si="20"/>
        <v>0</v>
      </c>
      <c r="J235" s="60">
        <f t="shared" si="20"/>
        <v>0</v>
      </c>
    </row>
    <row r="236" spans="1:10" s="4" customFormat="1" ht="28.5">
      <c r="A236" s="19" t="s">
        <v>59</v>
      </c>
      <c r="B236" s="19"/>
      <c r="C236" s="19"/>
      <c r="D236" s="20" t="s">
        <v>37</v>
      </c>
      <c r="E236" s="29"/>
      <c r="F236" s="29"/>
      <c r="G236" s="59">
        <f t="shared" si="19"/>
        <v>4226200</v>
      </c>
      <c r="H236" s="60">
        <f t="shared" si="20"/>
        <v>4226200</v>
      </c>
      <c r="I236" s="60">
        <f t="shared" si="20"/>
        <v>0</v>
      </c>
      <c r="J236" s="60">
        <f t="shared" si="20"/>
        <v>0</v>
      </c>
    </row>
    <row r="237" spans="1:10" s="4" customFormat="1" ht="34.5" customHeight="1">
      <c r="A237" s="15" t="s">
        <v>245</v>
      </c>
      <c r="B237" s="15" t="s">
        <v>189</v>
      </c>
      <c r="C237" s="15" t="s">
        <v>15</v>
      </c>
      <c r="D237" s="32" t="s">
        <v>178</v>
      </c>
      <c r="E237" s="29"/>
      <c r="F237" s="29"/>
      <c r="G237" s="59">
        <f t="shared" si="19"/>
        <v>4226200</v>
      </c>
      <c r="H237" s="62">
        <v>4226200</v>
      </c>
      <c r="I237" s="60"/>
      <c r="J237" s="60"/>
    </row>
    <row r="238" spans="1:10" s="4" customFormat="1" ht="51" customHeight="1">
      <c r="A238" s="15"/>
      <c r="B238" s="15"/>
      <c r="C238" s="15"/>
      <c r="D238" s="16"/>
      <c r="E238" s="17" t="s">
        <v>449</v>
      </c>
      <c r="F238" s="17" t="s">
        <v>280</v>
      </c>
      <c r="G238" s="59">
        <f t="shared" si="19"/>
        <v>368874410</v>
      </c>
      <c r="H238" s="59">
        <f>H247+H241</f>
        <v>0</v>
      </c>
      <c r="I238" s="59">
        <f>I247+I241</f>
        <v>368874410</v>
      </c>
      <c r="J238" s="59">
        <f>J247+J241</f>
        <v>123414035</v>
      </c>
    </row>
    <row r="239" spans="1:10" s="4" customFormat="1" ht="18" customHeight="1">
      <c r="A239" s="15"/>
      <c r="B239" s="15"/>
      <c r="C239" s="15"/>
      <c r="D239" s="16"/>
      <c r="E239" s="18" t="s">
        <v>3</v>
      </c>
      <c r="F239" s="45"/>
      <c r="G239" s="59"/>
      <c r="H239" s="60"/>
      <c r="I239" s="62"/>
      <c r="J239" s="71"/>
    </row>
    <row r="240" spans="1:10" s="4" customFormat="1" ht="42.75" customHeight="1" hidden="1">
      <c r="A240" s="19" t="s">
        <v>127</v>
      </c>
      <c r="B240" s="19"/>
      <c r="C240" s="19"/>
      <c r="D240" s="20" t="s">
        <v>29</v>
      </c>
      <c r="E240" s="18"/>
      <c r="F240" s="44" t="e">
        <v>#REF!</v>
      </c>
      <c r="G240" s="59">
        <f aca="true" t="shared" si="21" ref="G240:G262">H240+I240</f>
        <v>0</v>
      </c>
      <c r="H240" s="60"/>
      <c r="I240" s="71"/>
      <c r="J240" s="71"/>
    </row>
    <row r="241" spans="1:10" s="4" customFormat="1" ht="42.75">
      <c r="A241" s="19" t="s">
        <v>127</v>
      </c>
      <c r="B241" s="19"/>
      <c r="C241" s="19"/>
      <c r="D241" s="20" t="s">
        <v>29</v>
      </c>
      <c r="E241" s="18"/>
      <c r="F241" s="44">
        <v>0</v>
      </c>
      <c r="G241" s="59">
        <f t="shared" si="21"/>
        <v>277172035</v>
      </c>
      <c r="H241" s="60">
        <f>H242</f>
        <v>0</v>
      </c>
      <c r="I241" s="59">
        <f>I242</f>
        <v>277172035</v>
      </c>
      <c r="J241" s="59">
        <f>J242</f>
        <v>116814035</v>
      </c>
    </row>
    <row r="242" spans="1:10" s="4" customFormat="1" ht="42.75">
      <c r="A242" s="19" t="s">
        <v>128</v>
      </c>
      <c r="B242" s="19"/>
      <c r="C242" s="19"/>
      <c r="D242" s="20" t="s">
        <v>29</v>
      </c>
      <c r="E242" s="18"/>
      <c r="F242" s="44">
        <v>0</v>
      </c>
      <c r="G242" s="59">
        <f t="shared" si="21"/>
        <v>277172035</v>
      </c>
      <c r="H242" s="59">
        <f>H243+H244+H245</f>
        <v>0</v>
      </c>
      <c r="I242" s="59">
        <f>I243+I244+I245+I246</f>
        <v>277172035</v>
      </c>
      <c r="J242" s="59">
        <f>J243+J244+J245+J246</f>
        <v>116814035</v>
      </c>
    </row>
    <row r="243" spans="1:10" s="4" customFormat="1" ht="16.5">
      <c r="A243" s="15" t="s">
        <v>256</v>
      </c>
      <c r="B243" s="15" t="s">
        <v>257</v>
      </c>
      <c r="C243" s="15" t="s">
        <v>28</v>
      </c>
      <c r="D243" s="16" t="s">
        <v>294</v>
      </c>
      <c r="E243" s="18"/>
      <c r="F243" s="44"/>
      <c r="G243" s="59">
        <f t="shared" si="21"/>
        <v>1400000</v>
      </c>
      <c r="H243" s="59"/>
      <c r="I243" s="62">
        <v>1400000</v>
      </c>
      <c r="J243" s="62">
        <v>1400000</v>
      </c>
    </row>
    <row r="244" spans="1:10" s="4" customFormat="1" ht="16.5">
      <c r="A244" s="15" t="s">
        <v>328</v>
      </c>
      <c r="B244" s="15" t="s">
        <v>329</v>
      </c>
      <c r="C244" s="15" t="s">
        <v>330</v>
      </c>
      <c r="D244" s="16" t="s">
        <v>331</v>
      </c>
      <c r="E244" s="18"/>
      <c r="F244" s="44"/>
      <c r="G244" s="59">
        <f t="shared" si="21"/>
        <v>115000000</v>
      </c>
      <c r="H244" s="59"/>
      <c r="I244" s="62">
        <v>115000000</v>
      </c>
      <c r="J244" s="62">
        <v>115000000</v>
      </c>
    </row>
    <row r="245" spans="1:10" s="4" customFormat="1" ht="18.75" customHeight="1">
      <c r="A245" s="15" t="s">
        <v>292</v>
      </c>
      <c r="B245" s="15" t="s">
        <v>250</v>
      </c>
      <c r="C245" s="15" t="s">
        <v>251</v>
      </c>
      <c r="D245" s="16" t="s">
        <v>252</v>
      </c>
      <c r="E245" s="18"/>
      <c r="F245" s="45">
        <v>0</v>
      </c>
      <c r="G245" s="59">
        <f t="shared" si="21"/>
        <v>160358000</v>
      </c>
      <c r="H245" s="60"/>
      <c r="I245" s="62">
        <v>160358000</v>
      </c>
      <c r="J245" s="71"/>
    </row>
    <row r="246" spans="1:10" s="4" customFormat="1" ht="18.75" customHeight="1">
      <c r="A246" s="15" t="s">
        <v>376</v>
      </c>
      <c r="B246" s="15" t="s">
        <v>377</v>
      </c>
      <c r="C246" s="15" t="s">
        <v>44</v>
      </c>
      <c r="D246" s="16" t="s">
        <v>378</v>
      </c>
      <c r="E246" s="18"/>
      <c r="F246" s="45"/>
      <c r="G246" s="59">
        <f t="shared" si="21"/>
        <v>414035</v>
      </c>
      <c r="H246" s="60"/>
      <c r="I246" s="62">
        <v>414035</v>
      </c>
      <c r="J246" s="71">
        <v>414035</v>
      </c>
    </row>
    <row r="247" spans="1:11" s="4" customFormat="1" ht="28.5">
      <c r="A247" s="19" t="s">
        <v>334</v>
      </c>
      <c r="B247" s="19"/>
      <c r="C247" s="19"/>
      <c r="D247" s="20" t="s">
        <v>254</v>
      </c>
      <c r="E247" s="29"/>
      <c r="F247" s="29"/>
      <c r="G247" s="59">
        <f t="shared" si="21"/>
        <v>91702375</v>
      </c>
      <c r="H247" s="60">
        <f>H248</f>
        <v>0</v>
      </c>
      <c r="I247" s="60">
        <f>I248</f>
        <v>91702375</v>
      </c>
      <c r="J247" s="62">
        <f>J248</f>
        <v>6600000</v>
      </c>
      <c r="K247" s="3"/>
    </row>
    <row r="248" spans="1:10" s="4" customFormat="1" ht="36.75" customHeight="1">
      <c r="A248" s="19" t="s">
        <v>253</v>
      </c>
      <c r="B248" s="19"/>
      <c r="C248" s="19"/>
      <c r="D248" s="20" t="s">
        <v>254</v>
      </c>
      <c r="E248" s="18"/>
      <c r="F248" s="44">
        <v>0</v>
      </c>
      <c r="G248" s="59">
        <f t="shared" si="21"/>
        <v>91702375</v>
      </c>
      <c r="H248" s="60">
        <f>H249+H250</f>
        <v>0</v>
      </c>
      <c r="I248" s="60">
        <f>I249+I250</f>
        <v>91702375</v>
      </c>
      <c r="J248" s="62">
        <f>J249+J250</f>
        <v>6600000</v>
      </c>
    </row>
    <row r="249" spans="1:10" s="4" customFormat="1" ht="21" customHeight="1">
      <c r="A249" s="15" t="s">
        <v>255</v>
      </c>
      <c r="B249" s="15" t="s">
        <v>250</v>
      </c>
      <c r="C249" s="15" t="s">
        <v>251</v>
      </c>
      <c r="D249" s="16" t="s">
        <v>252</v>
      </c>
      <c r="E249" s="28"/>
      <c r="F249" s="45">
        <v>0</v>
      </c>
      <c r="G249" s="59">
        <f t="shared" si="21"/>
        <v>48597536</v>
      </c>
      <c r="H249" s="60"/>
      <c r="I249" s="62">
        <v>48597536</v>
      </c>
      <c r="J249" s="62">
        <v>0</v>
      </c>
    </row>
    <row r="250" spans="1:10" s="4" customFormat="1" ht="35.25" customHeight="1">
      <c r="A250" s="15" t="s">
        <v>282</v>
      </c>
      <c r="B250" s="15" t="s">
        <v>283</v>
      </c>
      <c r="C250" s="15" t="s">
        <v>10</v>
      </c>
      <c r="D250" s="16" t="s">
        <v>434</v>
      </c>
      <c r="E250" s="28"/>
      <c r="F250" s="45"/>
      <c r="G250" s="59">
        <f t="shared" si="21"/>
        <v>43104839</v>
      </c>
      <c r="H250" s="60"/>
      <c r="I250" s="62">
        <v>43104839</v>
      </c>
      <c r="J250" s="62">
        <v>6600000</v>
      </c>
    </row>
    <row r="251" spans="1:10" s="4" customFormat="1" ht="17.25" customHeight="1">
      <c r="A251" s="15"/>
      <c r="B251" s="15"/>
      <c r="C251" s="15"/>
      <c r="D251" s="24" t="s">
        <v>3</v>
      </c>
      <c r="E251" s="18"/>
      <c r="F251" s="45"/>
      <c r="G251" s="59">
        <f t="shared" si="21"/>
        <v>0</v>
      </c>
      <c r="H251" s="60"/>
      <c r="I251" s="60"/>
      <c r="J251" s="62"/>
    </row>
    <row r="252" spans="1:10" s="4" customFormat="1" ht="17.25" customHeight="1">
      <c r="A252" s="15"/>
      <c r="B252" s="15"/>
      <c r="C252" s="15"/>
      <c r="D252" s="24" t="s">
        <v>293</v>
      </c>
      <c r="E252" s="18"/>
      <c r="F252" s="45"/>
      <c r="G252" s="59">
        <f t="shared" si="21"/>
        <v>27500000</v>
      </c>
      <c r="H252" s="60"/>
      <c r="I252" s="66">
        <v>27500000</v>
      </c>
      <c r="J252" s="62"/>
    </row>
    <row r="253" spans="1:10" s="4" customFormat="1" ht="21" customHeight="1">
      <c r="A253" s="15"/>
      <c r="B253" s="15"/>
      <c r="C253" s="15"/>
      <c r="D253" s="24" t="s">
        <v>285</v>
      </c>
      <c r="E253" s="28"/>
      <c r="F253" s="45"/>
      <c r="G253" s="59">
        <f t="shared" si="21"/>
        <v>15604839</v>
      </c>
      <c r="H253" s="60"/>
      <c r="I253" s="66">
        <v>15604839</v>
      </c>
      <c r="J253" s="62">
        <v>6600000</v>
      </c>
    </row>
    <row r="254" spans="1:10" s="4" customFormat="1" ht="21" customHeight="1">
      <c r="A254" s="15"/>
      <c r="B254" s="15"/>
      <c r="C254" s="15"/>
      <c r="D254" s="24" t="s">
        <v>3</v>
      </c>
      <c r="E254" s="28"/>
      <c r="F254" s="45"/>
      <c r="G254" s="59"/>
      <c r="H254" s="60"/>
      <c r="I254" s="66"/>
      <c r="J254" s="62"/>
    </row>
    <row r="255" spans="1:10" s="4" customFormat="1" ht="21" customHeight="1">
      <c r="A255" s="15"/>
      <c r="B255" s="15"/>
      <c r="C255" s="15"/>
      <c r="D255" s="24" t="s">
        <v>8</v>
      </c>
      <c r="E255" s="28"/>
      <c r="F255" s="45"/>
      <c r="G255" s="59">
        <f>H255+I255</f>
        <v>5222000</v>
      </c>
      <c r="H255" s="60"/>
      <c r="I255" s="66">
        <v>5222000</v>
      </c>
      <c r="J255" s="62">
        <v>5222000</v>
      </c>
    </row>
    <row r="256" spans="1:11" s="4" customFormat="1" ht="28.5">
      <c r="A256" s="15"/>
      <c r="B256" s="15"/>
      <c r="C256" s="15"/>
      <c r="D256" s="16"/>
      <c r="E256" s="17" t="s">
        <v>450</v>
      </c>
      <c r="F256" s="17" t="s">
        <v>274</v>
      </c>
      <c r="G256" s="59">
        <f t="shared" si="21"/>
        <v>26339206</v>
      </c>
      <c r="H256" s="60">
        <f>H258</f>
        <v>16301206</v>
      </c>
      <c r="I256" s="60">
        <f>I258</f>
        <v>10038000</v>
      </c>
      <c r="J256" s="60">
        <f>J258</f>
        <v>10038000</v>
      </c>
      <c r="K256" s="3"/>
    </row>
    <row r="257" spans="1:11" s="4" customFormat="1" ht="16.5">
      <c r="A257" s="22"/>
      <c r="B257" s="22"/>
      <c r="C257" s="22"/>
      <c r="D257" s="22"/>
      <c r="E257" s="18" t="s">
        <v>3</v>
      </c>
      <c r="F257" s="18"/>
      <c r="G257" s="59">
        <f t="shared" si="21"/>
        <v>0</v>
      </c>
      <c r="H257" s="65"/>
      <c r="I257" s="65"/>
      <c r="J257" s="65"/>
      <c r="K257" s="3"/>
    </row>
    <row r="258" spans="1:11" s="4" customFormat="1" ht="28.5">
      <c r="A258" s="19" t="s">
        <v>266</v>
      </c>
      <c r="B258" s="19"/>
      <c r="C258" s="19"/>
      <c r="D258" s="20" t="s">
        <v>267</v>
      </c>
      <c r="E258" s="18"/>
      <c r="F258" s="18"/>
      <c r="G258" s="59">
        <f t="shared" si="21"/>
        <v>26339206</v>
      </c>
      <c r="H258" s="60">
        <f aca="true" t="shared" si="22" ref="H258:J259">H259</f>
        <v>16301206</v>
      </c>
      <c r="I258" s="60">
        <f t="shared" si="22"/>
        <v>10038000</v>
      </c>
      <c r="J258" s="60">
        <f t="shared" si="22"/>
        <v>10038000</v>
      </c>
      <c r="K258" s="3"/>
    </row>
    <row r="259" spans="1:11" s="4" customFormat="1" ht="28.5">
      <c r="A259" s="19" t="s">
        <v>268</v>
      </c>
      <c r="B259" s="19"/>
      <c r="C259" s="19"/>
      <c r="D259" s="20" t="s">
        <v>267</v>
      </c>
      <c r="E259" s="18"/>
      <c r="F259" s="18"/>
      <c r="G259" s="59">
        <f t="shared" si="21"/>
        <v>26339206</v>
      </c>
      <c r="H259" s="60">
        <f>H260+H261</f>
        <v>16301206</v>
      </c>
      <c r="I259" s="60">
        <f t="shared" si="22"/>
        <v>10038000</v>
      </c>
      <c r="J259" s="60">
        <f t="shared" si="22"/>
        <v>10038000</v>
      </c>
      <c r="K259" s="3"/>
    </row>
    <row r="260" spans="1:11" s="6" customFormat="1" ht="27.75" customHeight="1">
      <c r="A260" s="15" t="s">
        <v>272</v>
      </c>
      <c r="B260" s="15" t="s">
        <v>184</v>
      </c>
      <c r="C260" s="15" t="s">
        <v>9</v>
      </c>
      <c r="D260" s="16" t="s">
        <v>183</v>
      </c>
      <c r="E260" s="23"/>
      <c r="F260" s="23"/>
      <c r="G260" s="59">
        <f t="shared" si="21"/>
        <v>25925995</v>
      </c>
      <c r="H260" s="62">
        <v>15887995</v>
      </c>
      <c r="I260" s="62">
        <v>10038000</v>
      </c>
      <c r="J260" s="62">
        <v>10038000</v>
      </c>
      <c r="K260" s="5"/>
    </row>
    <row r="261" spans="1:11" s="6" customFormat="1" ht="27.75" customHeight="1">
      <c r="A261" s="15" t="s">
        <v>405</v>
      </c>
      <c r="B261" s="15" t="s">
        <v>283</v>
      </c>
      <c r="C261" s="15" t="s">
        <v>10</v>
      </c>
      <c r="D261" s="16" t="s">
        <v>284</v>
      </c>
      <c r="E261" s="23"/>
      <c r="F261" s="23"/>
      <c r="G261" s="59">
        <f t="shared" si="21"/>
        <v>413211</v>
      </c>
      <c r="H261" s="62">
        <v>413211</v>
      </c>
      <c r="I261" s="62"/>
      <c r="J261" s="62"/>
      <c r="K261" s="5"/>
    </row>
    <row r="262" spans="1:10" s="4" customFormat="1" ht="34.5" customHeight="1">
      <c r="A262" s="15"/>
      <c r="B262" s="15"/>
      <c r="C262" s="15"/>
      <c r="D262" s="16"/>
      <c r="E262" s="17" t="s">
        <v>451</v>
      </c>
      <c r="F262" s="17" t="s">
        <v>335</v>
      </c>
      <c r="G262" s="59">
        <f t="shared" si="21"/>
        <v>67809932</v>
      </c>
      <c r="H262" s="60"/>
      <c r="I262" s="70">
        <f>I264</f>
        <v>67809932</v>
      </c>
      <c r="J262" s="70">
        <f>J264</f>
        <v>67809932</v>
      </c>
    </row>
    <row r="263" spans="1:10" s="4" customFormat="1" ht="16.5">
      <c r="A263" s="15"/>
      <c r="B263" s="15"/>
      <c r="C263" s="15"/>
      <c r="D263" s="16"/>
      <c r="E263" s="18" t="s">
        <v>3</v>
      </c>
      <c r="F263" s="45"/>
      <c r="G263" s="59"/>
      <c r="H263" s="60">
        <v>0</v>
      </c>
      <c r="I263" s="71"/>
      <c r="J263" s="71"/>
    </row>
    <row r="264" spans="1:10" s="4" customFormat="1" ht="42.75">
      <c r="A264" s="19" t="s">
        <v>127</v>
      </c>
      <c r="B264" s="19"/>
      <c r="C264" s="19"/>
      <c r="D264" s="20" t="s">
        <v>29</v>
      </c>
      <c r="E264" s="28"/>
      <c r="F264" s="44">
        <v>0</v>
      </c>
      <c r="G264" s="59">
        <f aca="true" t="shared" si="23" ref="G264:G269">H264+I264</f>
        <v>67809932</v>
      </c>
      <c r="H264" s="60"/>
      <c r="I264" s="60">
        <f>I265</f>
        <v>67809932</v>
      </c>
      <c r="J264" s="60">
        <f>J265</f>
        <v>67809932</v>
      </c>
    </row>
    <row r="265" spans="1:10" s="4" customFormat="1" ht="42.75">
      <c r="A265" s="19" t="s">
        <v>128</v>
      </c>
      <c r="B265" s="19"/>
      <c r="C265" s="19"/>
      <c r="D265" s="20" t="s">
        <v>29</v>
      </c>
      <c r="E265" s="28"/>
      <c r="F265" s="44">
        <v>0</v>
      </c>
      <c r="G265" s="59">
        <f t="shared" si="23"/>
        <v>67809932</v>
      </c>
      <c r="H265" s="60">
        <f>H266+H267</f>
        <v>0</v>
      </c>
      <c r="I265" s="60">
        <f>I266+I267+I268+I269</f>
        <v>67809932</v>
      </c>
      <c r="J265" s="60">
        <f>J266+J267+J268+J269</f>
        <v>67809932</v>
      </c>
    </row>
    <row r="266" spans="1:10" s="4" customFormat="1" ht="16.5">
      <c r="A266" s="15" t="s">
        <v>256</v>
      </c>
      <c r="B266" s="15" t="s">
        <v>257</v>
      </c>
      <c r="C266" s="15" t="s">
        <v>28</v>
      </c>
      <c r="D266" s="16" t="s">
        <v>294</v>
      </c>
      <c r="E266" s="28"/>
      <c r="F266" s="45"/>
      <c r="G266" s="59">
        <f t="shared" si="23"/>
        <v>57783131</v>
      </c>
      <c r="H266" s="62"/>
      <c r="I266" s="62">
        <v>57783131</v>
      </c>
      <c r="J266" s="62">
        <v>57783131</v>
      </c>
    </row>
    <row r="267" spans="1:10" s="4" customFormat="1" ht="45">
      <c r="A267" s="15" t="s">
        <v>295</v>
      </c>
      <c r="B267" s="15" t="s">
        <v>296</v>
      </c>
      <c r="C267" s="15" t="s">
        <v>5</v>
      </c>
      <c r="D267" s="16" t="s">
        <v>297</v>
      </c>
      <c r="E267" s="28"/>
      <c r="F267" s="45"/>
      <c r="G267" s="59">
        <f t="shared" si="23"/>
        <v>9500000</v>
      </c>
      <c r="H267" s="62"/>
      <c r="I267" s="62">
        <v>9500000</v>
      </c>
      <c r="J267" s="62">
        <v>9500000</v>
      </c>
    </row>
    <row r="268" spans="1:10" s="4" customFormat="1" ht="45">
      <c r="A268" s="15" t="s">
        <v>358</v>
      </c>
      <c r="B268" s="15" t="s">
        <v>359</v>
      </c>
      <c r="C268" s="15" t="s">
        <v>5</v>
      </c>
      <c r="D268" s="16" t="s">
        <v>360</v>
      </c>
      <c r="E268" s="28"/>
      <c r="F268" s="45"/>
      <c r="G268" s="59">
        <f t="shared" si="23"/>
        <v>365306</v>
      </c>
      <c r="H268" s="62"/>
      <c r="I268" s="62">
        <v>365306</v>
      </c>
      <c r="J268" s="62">
        <v>365306</v>
      </c>
    </row>
    <row r="269" spans="1:10" s="4" customFormat="1" ht="45">
      <c r="A269" s="15" t="s">
        <v>374</v>
      </c>
      <c r="B269" s="15" t="s">
        <v>375</v>
      </c>
      <c r="C269" s="15" t="s">
        <v>5</v>
      </c>
      <c r="D269" s="16" t="s">
        <v>435</v>
      </c>
      <c r="E269" s="28"/>
      <c r="F269" s="45"/>
      <c r="G269" s="59">
        <f t="shared" si="23"/>
        <v>161495</v>
      </c>
      <c r="H269" s="62"/>
      <c r="I269" s="62">
        <v>161495</v>
      </c>
      <c r="J269" s="62">
        <v>161495</v>
      </c>
    </row>
    <row r="270" spans="1:10" s="4" customFormat="1" ht="16.5">
      <c r="A270" s="15"/>
      <c r="B270" s="15"/>
      <c r="C270" s="15"/>
      <c r="D270" s="24" t="s">
        <v>3</v>
      </c>
      <c r="E270" s="28"/>
      <c r="F270" s="45"/>
      <c r="G270" s="59"/>
      <c r="H270" s="62"/>
      <c r="I270" s="62"/>
      <c r="J270" s="62"/>
    </row>
    <row r="271" spans="1:10" s="4" customFormat="1" ht="16.5">
      <c r="A271" s="15"/>
      <c r="B271" s="15"/>
      <c r="C271" s="15"/>
      <c r="D271" s="24" t="s">
        <v>8</v>
      </c>
      <c r="E271" s="28"/>
      <c r="F271" s="45"/>
      <c r="G271" s="59">
        <f>H271+I271</f>
        <v>152658</v>
      </c>
      <c r="H271" s="62"/>
      <c r="I271" s="62">
        <v>152658</v>
      </c>
      <c r="J271" s="62">
        <v>152658</v>
      </c>
    </row>
    <row r="272" spans="1:10" s="4" customFormat="1" ht="49.5" customHeight="1">
      <c r="A272" s="15"/>
      <c r="B272" s="15"/>
      <c r="C272" s="15"/>
      <c r="D272" s="16"/>
      <c r="E272" s="17" t="s">
        <v>379</v>
      </c>
      <c r="F272" s="17" t="s">
        <v>380</v>
      </c>
      <c r="G272" s="59">
        <f>H272+I272</f>
        <v>28469370</v>
      </c>
      <c r="H272" s="60">
        <f>H274+H278</f>
        <v>7289141</v>
      </c>
      <c r="I272" s="60">
        <f>I274+I278</f>
        <v>21180229</v>
      </c>
      <c r="J272" s="60">
        <f>J274+J278</f>
        <v>21180229</v>
      </c>
    </row>
    <row r="273" spans="1:10" s="4" customFormat="1" ht="16.5">
      <c r="A273" s="15"/>
      <c r="B273" s="15"/>
      <c r="C273" s="15"/>
      <c r="D273" s="16"/>
      <c r="E273" s="18" t="s">
        <v>3</v>
      </c>
      <c r="F273" s="45"/>
      <c r="G273" s="59"/>
      <c r="H273" s="60"/>
      <c r="I273" s="71"/>
      <c r="J273" s="71"/>
    </row>
    <row r="274" spans="1:10" s="4" customFormat="1" ht="28.5">
      <c r="A274" s="19" t="s">
        <v>381</v>
      </c>
      <c r="B274" s="19"/>
      <c r="C274" s="19"/>
      <c r="D274" s="20" t="s">
        <v>382</v>
      </c>
      <c r="E274" s="28"/>
      <c r="F274" s="45"/>
      <c r="G274" s="59">
        <f>H274+I274</f>
        <v>27469370</v>
      </c>
      <c r="H274" s="60">
        <f>H275</f>
        <v>6289141</v>
      </c>
      <c r="I274" s="60">
        <f>I275</f>
        <v>21180229</v>
      </c>
      <c r="J274" s="60">
        <f>J275</f>
        <v>21180229</v>
      </c>
    </row>
    <row r="275" spans="1:10" s="4" customFormat="1" ht="28.5">
      <c r="A275" s="19" t="s">
        <v>383</v>
      </c>
      <c r="B275" s="19"/>
      <c r="C275" s="19"/>
      <c r="D275" s="20" t="s">
        <v>382</v>
      </c>
      <c r="E275" s="28"/>
      <c r="F275" s="45"/>
      <c r="G275" s="59">
        <f>H275+I275</f>
        <v>27469370</v>
      </c>
      <c r="H275" s="60">
        <f>H276+H277</f>
        <v>6289141</v>
      </c>
      <c r="I275" s="60">
        <f>I276+I277</f>
        <v>21180229</v>
      </c>
      <c r="J275" s="60">
        <f>J276+J277</f>
        <v>21180229</v>
      </c>
    </row>
    <row r="276" spans="1:10" s="4" customFormat="1" ht="16.5">
      <c r="A276" s="15" t="s">
        <v>384</v>
      </c>
      <c r="B276" s="15" t="s">
        <v>385</v>
      </c>
      <c r="C276" s="15" t="s">
        <v>386</v>
      </c>
      <c r="D276" s="16" t="s">
        <v>387</v>
      </c>
      <c r="E276" s="28"/>
      <c r="F276" s="45"/>
      <c r="G276" s="59">
        <f aca="true" t="shared" si="24" ref="G276:G295">H276+I276</f>
        <v>0</v>
      </c>
      <c r="H276" s="62"/>
      <c r="I276" s="62"/>
      <c r="J276" s="62"/>
    </row>
    <row r="277" spans="1:10" s="4" customFormat="1" ht="45">
      <c r="A277" s="15" t="s">
        <v>406</v>
      </c>
      <c r="B277" s="15" t="s">
        <v>283</v>
      </c>
      <c r="C277" s="15" t="s">
        <v>10</v>
      </c>
      <c r="D277" s="16" t="s">
        <v>284</v>
      </c>
      <c r="E277" s="79"/>
      <c r="F277" s="45"/>
      <c r="G277" s="59">
        <f>H277+I277</f>
        <v>27469370</v>
      </c>
      <c r="H277" s="62">
        <v>6289141</v>
      </c>
      <c r="I277" s="62">
        <v>21180229</v>
      </c>
      <c r="J277" s="62">
        <v>21180229</v>
      </c>
    </row>
    <row r="278" spans="1:10" s="4" customFormat="1" ht="28.5">
      <c r="A278" s="19" t="s">
        <v>144</v>
      </c>
      <c r="B278" s="19"/>
      <c r="C278" s="19"/>
      <c r="D278" s="20" t="s">
        <v>38</v>
      </c>
      <c r="E278" s="28"/>
      <c r="F278" s="45"/>
      <c r="G278" s="59">
        <f t="shared" si="24"/>
        <v>1000000</v>
      </c>
      <c r="H278" s="60">
        <f>H279</f>
        <v>1000000</v>
      </c>
      <c r="I278" s="60"/>
      <c r="J278" s="60"/>
    </row>
    <row r="279" spans="1:10" s="4" customFormat="1" ht="28.5">
      <c r="A279" s="19" t="s">
        <v>145</v>
      </c>
      <c r="B279" s="19"/>
      <c r="C279" s="19"/>
      <c r="D279" s="20" t="s">
        <v>38</v>
      </c>
      <c r="E279" s="28"/>
      <c r="F279" s="45"/>
      <c r="G279" s="59">
        <f t="shared" si="24"/>
        <v>1000000</v>
      </c>
      <c r="H279" s="60">
        <f>H280</f>
        <v>1000000</v>
      </c>
      <c r="I279" s="60"/>
      <c r="J279" s="60"/>
    </row>
    <row r="280" spans="1:10" s="4" customFormat="1" ht="36" customHeight="1">
      <c r="A280" s="15" t="s">
        <v>420</v>
      </c>
      <c r="B280" s="15" t="s">
        <v>283</v>
      </c>
      <c r="C280" s="15" t="s">
        <v>10</v>
      </c>
      <c r="D280" s="16" t="s">
        <v>284</v>
      </c>
      <c r="E280" s="79"/>
      <c r="F280" s="45"/>
      <c r="G280" s="59">
        <f>H280+I280</f>
        <v>1000000</v>
      </c>
      <c r="H280" s="62">
        <v>1000000</v>
      </c>
      <c r="I280" s="62"/>
      <c r="J280" s="62"/>
    </row>
    <row r="281" spans="1:10" s="4" customFormat="1" ht="36" customHeight="1">
      <c r="A281" s="15"/>
      <c r="B281" s="15"/>
      <c r="C281" s="15"/>
      <c r="D281" s="32"/>
      <c r="E281" s="17" t="s">
        <v>407</v>
      </c>
      <c r="F281" s="17" t="s">
        <v>408</v>
      </c>
      <c r="G281" s="59">
        <f t="shared" si="24"/>
        <v>2300000</v>
      </c>
      <c r="H281" s="60">
        <f>H283</f>
        <v>2300000</v>
      </c>
      <c r="I281" s="70">
        <f>I283</f>
        <v>0</v>
      </c>
      <c r="J281" s="70">
        <f>J283</f>
        <v>0</v>
      </c>
    </row>
    <row r="282" spans="1:11" s="4" customFormat="1" ht="17.25" customHeight="1">
      <c r="A282" s="15"/>
      <c r="B282" s="15"/>
      <c r="C282" s="15"/>
      <c r="D282" s="16"/>
      <c r="E282" s="18" t="s">
        <v>3</v>
      </c>
      <c r="F282" s="18"/>
      <c r="G282" s="77">
        <f t="shared" si="24"/>
        <v>0</v>
      </c>
      <c r="H282" s="78"/>
      <c r="I282" s="78"/>
      <c r="J282" s="78">
        <f>H282+I282</f>
        <v>0</v>
      </c>
      <c r="K282" s="3"/>
    </row>
    <row r="283" spans="1:11" s="4" customFormat="1" ht="18.75" customHeight="1">
      <c r="A283" s="19" t="s">
        <v>48</v>
      </c>
      <c r="B283" s="19"/>
      <c r="C283" s="19"/>
      <c r="D283" s="20" t="s">
        <v>4</v>
      </c>
      <c r="E283" s="28"/>
      <c r="F283" s="28"/>
      <c r="G283" s="73">
        <f t="shared" si="24"/>
        <v>2300000</v>
      </c>
      <c r="H283" s="78">
        <f>H284</f>
        <v>2300000</v>
      </c>
      <c r="I283" s="78">
        <f>I284</f>
        <v>0</v>
      </c>
      <c r="J283" s="78">
        <f>J284</f>
        <v>0</v>
      </c>
      <c r="K283" s="3"/>
    </row>
    <row r="284" spans="1:11" s="4" customFormat="1" ht="18.75">
      <c r="A284" s="15" t="s">
        <v>77</v>
      </c>
      <c r="B284" s="15" t="s">
        <v>78</v>
      </c>
      <c r="C284" s="15" t="s">
        <v>10</v>
      </c>
      <c r="D284" s="21" t="s">
        <v>416</v>
      </c>
      <c r="E284" s="79"/>
      <c r="F284" s="79"/>
      <c r="G284" s="73">
        <f t="shared" si="24"/>
        <v>2300000</v>
      </c>
      <c r="H284" s="80">
        <f>H286</f>
        <v>2300000</v>
      </c>
      <c r="I284" s="80">
        <f>I286</f>
        <v>0</v>
      </c>
      <c r="J284" s="80">
        <f>J286</f>
        <v>0</v>
      </c>
      <c r="K284" s="3"/>
    </row>
    <row r="285" spans="1:10" ht="18.75">
      <c r="A285" s="15"/>
      <c r="B285" s="15"/>
      <c r="C285" s="15"/>
      <c r="D285" s="21" t="s">
        <v>3</v>
      </c>
      <c r="E285" s="18"/>
      <c r="F285" s="18"/>
      <c r="G285" s="77">
        <f t="shared" si="24"/>
        <v>0</v>
      </c>
      <c r="H285" s="80"/>
      <c r="I285" s="81"/>
      <c r="J285" s="78"/>
    </row>
    <row r="286" spans="1:10" s="52" customFormat="1" ht="75">
      <c r="A286" s="82"/>
      <c r="B286" s="82"/>
      <c r="C286" s="82"/>
      <c r="D286" s="34" t="s">
        <v>409</v>
      </c>
      <c r="E286" s="23"/>
      <c r="F286" s="23"/>
      <c r="G286" s="90">
        <f t="shared" si="24"/>
        <v>2300000</v>
      </c>
      <c r="H286" s="89">
        <v>2300000</v>
      </c>
      <c r="I286" s="83"/>
      <c r="J286" s="89"/>
    </row>
    <row r="287" spans="1:10" s="4" customFormat="1" ht="78.75" customHeight="1">
      <c r="A287" s="15"/>
      <c r="B287" s="15"/>
      <c r="C287" s="15"/>
      <c r="D287" s="16"/>
      <c r="E287" s="17" t="s">
        <v>453</v>
      </c>
      <c r="F287" s="17" t="s">
        <v>454</v>
      </c>
      <c r="G287" s="59">
        <f>H287+I287</f>
        <v>1019568</v>
      </c>
      <c r="H287" s="60">
        <f>H289</f>
        <v>1019568</v>
      </c>
      <c r="I287" s="60">
        <f>I289</f>
        <v>0</v>
      </c>
      <c r="J287" s="60">
        <f>J289</f>
        <v>0</v>
      </c>
    </row>
    <row r="288" spans="1:10" s="4" customFormat="1" ht="16.5">
      <c r="A288" s="15"/>
      <c r="B288" s="15"/>
      <c r="C288" s="15"/>
      <c r="D288" s="16"/>
      <c r="E288" s="18" t="s">
        <v>3</v>
      </c>
      <c r="F288" s="45"/>
      <c r="G288" s="59"/>
      <c r="H288" s="60"/>
      <c r="I288" s="71"/>
      <c r="J288" s="71"/>
    </row>
    <row r="289" spans="1:10" s="4" customFormat="1" ht="28.5">
      <c r="A289" s="19" t="s">
        <v>144</v>
      </c>
      <c r="B289" s="19"/>
      <c r="C289" s="19"/>
      <c r="D289" s="20" t="s">
        <v>38</v>
      </c>
      <c r="E289" s="28"/>
      <c r="F289" s="45"/>
      <c r="G289" s="59">
        <f aca="true" t="shared" si="25" ref="G289:G294">H289+I289</f>
        <v>1019568</v>
      </c>
      <c r="H289" s="60">
        <f>H290</f>
        <v>1019568</v>
      </c>
      <c r="I289" s="60">
        <f>I290</f>
        <v>0</v>
      </c>
      <c r="J289" s="60">
        <f>J290</f>
        <v>0</v>
      </c>
    </row>
    <row r="290" spans="1:10" s="4" customFormat="1" ht="28.5">
      <c r="A290" s="19" t="s">
        <v>145</v>
      </c>
      <c r="B290" s="19"/>
      <c r="C290" s="19"/>
      <c r="D290" s="20" t="s">
        <v>38</v>
      </c>
      <c r="E290" s="28"/>
      <c r="F290" s="45"/>
      <c r="G290" s="59">
        <f t="shared" si="25"/>
        <v>1019568</v>
      </c>
      <c r="H290" s="60">
        <f>H294+H291</f>
        <v>1019568</v>
      </c>
      <c r="I290" s="60">
        <f>I294+I291</f>
        <v>0</v>
      </c>
      <c r="J290" s="60">
        <f>J294+J291</f>
        <v>0</v>
      </c>
    </row>
    <row r="291" spans="1:10" ht="15.75" customHeight="1" hidden="1">
      <c r="A291" s="15" t="s">
        <v>452</v>
      </c>
      <c r="B291" s="15" t="s">
        <v>78</v>
      </c>
      <c r="C291" s="15" t="s">
        <v>10</v>
      </c>
      <c r="D291" s="21" t="s">
        <v>168</v>
      </c>
      <c r="E291" s="18"/>
      <c r="F291" s="18"/>
      <c r="G291" s="59">
        <f t="shared" si="25"/>
        <v>0</v>
      </c>
      <c r="H291" s="63">
        <f>H293</f>
        <v>0</v>
      </c>
      <c r="I291" s="63">
        <f>I293</f>
        <v>0</v>
      </c>
      <c r="J291" s="63">
        <f>J293</f>
        <v>0</v>
      </c>
    </row>
    <row r="292" spans="1:10" ht="16.5" hidden="1">
      <c r="A292" s="15"/>
      <c r="B292" s="15"/>
      <c r="C292" s="15"/>
      <c r="D292" s="21" t="s">
        <v>3</v>
      </c>
      <c r="E292" s="18"/>
      <c r="F292" s="18"/>
      <c r="G292" s="59">
        <f t="shared" si="25"/>
        <v>0</v>
      </c>
      <c r="H292" s="62"/>
      <c r="I292" s="63"/>
      <c r="J292" s="60"/>
    </row>
    <row r="293" spans="1:10" s="52" customFormat="1" ht="30" hidden="1">
      <c r="A293" s="15"/>
      <c r="B293" s="15"/>
      <c r="C293" s="15"/>
      <c r="D293" s="51" t="s">
        <v>352</v>
      </c>
      <c r="E293" s="23"/>
      <c r="F293" s="23"/>
      <c r="G293" s="59">
        <f t="shared" si="25"/>
        <v>0</v>
      </c>
      <c r="H293" s="64"/>
      <c r="I293" s="63"/>
      <c r="J293" s="60"/>
    </row>
    <row r="294" spans="1:10" s="4" customFormat="1" ht="36" customHeight="1">
      <c r="A294" s="15" t="s">
        <v>420</v>
      </c>
      <c r="B294" s="15" t="s">
        <v>283</v>
      </c>
      <c r="C294" s="15" t="s">
        <v>10</v>
      </c>
      <c r="D294" s="16" t="s">
        <v>284</v>
      </c>
      <c r="E294" s="79"/>
      <c r="F294" s="45"/>
      <c r="G294" s="59">
        <f t="shared" si="25"/>
        <v>1019568</v>
      </c>
      <c r="H294" s="62">
        <v>1019568</v>
      </c>
      <c r="I294" s="62"/>
      <c r="J294" s="62"/>
    </row>
    <row r="295" spans="1:10" s="4" customFormat="1" ht="45.75" customHeight="1">
      <c r="A295" s="15"/>
      <c r="B295" s="15"/>
      <c r="C295" s="15"/>
      <c r="D295" s="31"/>
      <c r="E295" s="28" t="s">
        <v>410</v>
      </c>
      <c r="F295" s="28" t="s">
        <v>411</v>
      </c>
      <c r="G295" s="77">
        <f t="shared" si="24"/>
        <v>20000000</v>
      </c>
      <c r="H295" s="78">
        <f>H297</f>
        <v>11800000</v>
      </c>
      <c r="I295" s="78">
        <f>I297</f>
        <v>8200000</v>
      </c>
      <c r="J295" s="78">
        <f>J297</f>
        <v>8200000</v>
      </c>
    </row>
    <row r="296" spans="1:10" s="4" customFormat="1" ht="15" customHeight="1">
      <c r="A296" s="15"/>
      <c r="B296" s="15"/>
      <c r="C296" s="15"/>
      <c r="D296" s="32"/>
      <c r="E296" s="18" t="s">
        <v>3</v>
      </c>
      <c r="F296" s="56"/>
      <c r="G296" s="91"/>
      <c r="H296" s="56"/>
      <c r="I296" s="56"/>
      <c r="J296" s="56"/>
    </row>
    <row r="297" spans="1:10" s="4" customFormat="1" ht="28.5">
      <c r="A297" s="19" t="s">
        <v>412</v>
      </c>
      <c r="B297" s="15"/>
      <c r="C297" s="15"/>
      <c r="D297" s="20" t="s">
        <v>413</v>
      </c>
      <c r="E297" s="18"/>
      <c r="F297" s="18"/>
      <c r="G297" s="77">
        <f>H297+I297</f>
        <v>20000000</v>
      </c>
      <c r="H297" s="78">
        <f aca="true" t="shared" si="26" ref="H297:J298">H298</f>
        <v>11800000</v>
      </c>
      <c r="I297" s="78">
        <f t="shared" si="26"/>
        <v>8200000</v>
      </c>
      <c r="J297" s="78">
        <f t="shared" si="26"/>
        <v>8200000</v>
      </c>
    </row>
    <row r="298" spans="1:10" s="4" customFormat="1" ht="28.5">
      <c r="A298" s="19" t="s">
        <v>414</v>
      </c>
      <c r="B298" s="15"/>
      <c r="C298" s="15"/>
      <c r="D298" s="20" t="s">
        <v>413</v>
      </c>
      <c r="E298" s="18"/>
      <c r="F298" s="18"/>
      <c r="G298" s="77">
        <f>H298+I298</f>
        <v>20000000</v>
      </c>
      <c r="H298" s="78">
        <f t="shared" si="26"/>
        <v>11800000</v>
      </c>
      <c r="I298" s="78">
        <f t="shared" si="26"/>
        <v>8200000</v>
      </c>
      <c r="J298" s="78">
        <f t="shared" si="26"/>
        <v>8200000</v>
      </c>
    </row>
    <row r="299" spans="1:10" s="4" customFormat="1" ht="36.75" customHeight="1">
      <c r="A299" s="15" t="s">
        <v>415</v>
      </c>
      <c r="B299" s="15" t="s">
        <v>283</v>
      </c>
      <c r="C299" s="15" t="s">
        <v>10</v>
      </c>
      <c r="D299" s="16" t="s">
        <v>284</v>
      </c>
      <c r="E299" s="18"/>
      <c r="F299" s="18"/>
      <c r="G299" s="77">
        <f>H299+I299</f>
        <v>20000000</v>
      </c>
      <c r="H299" s="80">
        <v>11800000</v>
      </c>
      <c r="I299" s="80">
        <v>8200000</v>
      </c>
      <c r="J299" s="80">
        <v>8200000</v>
      </c>
    </row>
    <row r="300" spans="1:12" s="4" customFormat="1" ht="30" customHeight="1">
      <c r="A300" s="104" t="s">
        <v>167</v>
      </c>
      <c r="B300" s="104"/>
      <c r="C300" s="104"/>
      <c r="D300" s="104"/>
      <c r="E300" s="104"/>
      <c r="F300" s="47"/>
      <c r="G300" s="73">
        <f>H300+I300</f>
        <v>4945294202.37</v>
      </c>
      <c r="H300" s="74">
        <f>H9+H24+H30+H45+H54+H61+H70+H76+H87+H95+H112+H127+H132+H137+H142+H196+H203+H208+H213+H218+H223+H228+H233+H238+H256+H262+H19+H272+H281+H295+H287</f>
        <v>827375448.99</v>
      </c>
      <c r="I300" s="74">
        <f>I9+I24+I30+I45+I54+I61+I70+I76+I87+I95+I112+I127+I132+I137+I142+I196+I203+I208+I213+I218+I223+I228+I233+I238+I256+I262+I19+I272+I281+I295+I287</f>
        <v>4117918753.38</v>
      </c>
      <c r="J300" s="74">
        <f>J9+J24+J30+J45+J54+J61+J70+J76+J87+J95+J112+J127+J132+J137+J142+J196+J203+J208+J213+J218+J223+J228+J233+J238+J256+J262+J19+J272+J281+J295+J287</f>
        <v>3162064291.38</v>
      </c>
      <c r="K300" s="3"/>
      <c r="L300" s="3"/>
    </row>
    <row r="301" spans="1:12" s="4" customFormat="1" ht="18.75">
      <c r="A301" s="84"/>
      <c r="B301" s="84"/>
      <c r="C301" s="84"/>
      <c r="D301" s="84"/>
      <c r="E301" s="84"/>
      <c r="F301" s="84"/>
      <c r="G301" s="84"/>
      <c r="H301" s="85"/>
      <c r="I301" s="85"/>
      <c r="J301" s="85"/>
      <c r="K301" s="3"/>
      <c r="L301" s="3"/>
    </row>
    <row r="303" spans="1:14" s="49" customFormat="1" ht="18.75" customHeight="1">
      <c r="A303" s="10"/>
      <c r="B303" s="10"/>
      <c r="C303" s="92" t="s">
        <v>43</v>
      </c>
      <c r="D303" s="92"/>
      <c r="E303" s="92"/>
      <c r="F303" s="46"/>
      <c r="G303" s="46"/>
      <c r="H303" s="41"/>
      <c r="I303" s="93" t="s">
        <v>166</v>
      </c>
      <c r="J303" s="93"/>
      <c r="K303" s="48"/>
      <c r="L303" s="48"/>
      <c r="M303" s="48"/>
      <c r="N303" s="48"/>
    </row>
    <row r="304" spans="1:14" s="49" customFormat="1" ht="18.75" customHeight="1">
      <c r="A304" s="10"/>
      <c r="B304" s="10"/>
      <c r="C304" s="102"/>
      <c r="D304" s="102"/>
      <c r="E304" s="9"/>
      <c r="F304" s="9"/>
      <c r="G304" s="9"/>
      <c r="H304" s="86"/>
      <c r="I304" s="86"/>
      <c r="J304" s="86"/>
      <c r="K304" s="9"/>
      <c r="L304" s="9"/>
      <c r="M304" s="9"/>
      <c r="N304" s="9"/>
    </row>
    <row r="305" spans="1:14" s="49" customFormat="1" ht="15.75">
      <c r="A305" s="10"/>
      <c r="B305" s="10"/>
      <c r="C305" s="102"/>
      <c r="D305" s="103"/>
      <c r="E305" s="9"/>
      <c r="F305" s="9"/>
      <c r="G305" s="87"/>
      <c r="H305" s="87"/>
      <c r="I305" s="87"/>
      <c r="J305" s="87"/>
      <c r="K305" s="9"/>
      <c r="L305" s="9"/>
      <c r="M305" s="9"/>
      <c r="N305" s="9"/>
    </row>
    <row r="306" spans="1:14" s="49" customFormat="1" ht="12.75">
      <c r="A306" s="10"/>
      <c r="B306" s="10"/>
      <c r="C306" s="10"/>
      <c r="D306" s="11"/>
      <c r="E306" s="9"/>
      <c r="F306" s="9"/>
      <c r="G306" s="9"/>
      <c r="H306" s="88"/>
      <c r="I306" s="88"/>
      <c r="J306" s="88"/>
      <c r="K306" s="9"/>
      <c r="L306" s="9"/>
      <c r="M306" s="9"/>
      <c r="N306" s="9"/>
    </row>
    <row r="307" spans="1:14" s="49" customFormat="1" ht="12.75">
      <c r="A307" s="10"/>
      <c r="B307" s="10"/>
      <c r="C307" s="10"/>
      <c r="D307" s="11"/>
      <c r="E307" s="9"/>
      <c r="F307" s="9"/>
      <c r="G307" s="88"/>
      <c r="H307" s="88"/>
      <c r="I307" s="88"/>
      <c r="J307" s="88"/>
      <c r="K307" s="9"/>
      <c r="L307" s="9"/>
      <c r="M307" s="9"/>
      <c r="N307" s="9"/>
    </row>
    <row r="308" spans="1:14" s="49" customFormat="1" ht="12.75">
      <c r="A308" s="10"/>
      <c r="B308" s="10"/>
      <c r="C308" s="10"/>
      <c r="D308" s="11"/>
      <c r="E308" s="9"/>
      <c r="F308" s="9"/>
      <c r="G308" s="9"/>
      <c r="H308" s="88"/>
      <c r="I308" s="88"/>
      <c r="J308" s="88"/>
      <c r="K308" s="9"/>
      <c r="L308" s="9"/>
      <c r="M308" s="87"/>
      <c r="N308" s="9"/>
    </row>
    <row r="309" spans="1:14" s="49" customFormat="1" ht="12.75">
      <c r="A309" s="10"/>
      <c r="B309" s="10"/>
      <c r="C309" s="10"/>
      <c r="D309" s="11"/>
      <c r="E309" s="9"/>
      <c r="F309" s="9"/>
      <c r="G309" s="9"/>
      <c r="H309" s="88"/>
      <c r="I309" s="88"/>
      <c r="J309" s="88"/>
      <c r="K309" s="9"/>
      <c r="L309" s="9"/>
      <c r="M309" s="9"/>
      <c r="N309" s="9"/>
    </row>
    <row r="310" spans="1:14" s="49" customFormat="1" ht="12.75">
      <c r="A310" s="10"/>
      <c r="B310" s="10"/>
      <c r="C310" s="10"/>
      <c r="D310" s="11"/>
      <c r="E310" s="9"/>
      <c r="F310" s="9"/>
      <c r="G310" s="9"/>
      <c r="H310" s="88"/>
      <c r="I310" s="88"/>
      <c r="J310" s="88"/>
      <c r="K310" s="9"/>
      <c r="L310" s="9"/>
      <c r="M310" s="9"/>
      <c r="N310" s="9"/>
    </row>
  </sheetData>
  <sheetProtection selectLockedCells="1" selectUnlockedCells="1"/>
  <mergeCells count="18">
    <mergeCell ref="C304:D304"/>
    <mergeCell ref="C305:D305"/>
    <mergeCell ref="G6:G7"/>
    <mergeCell ref="H6:H7"/>
    <mergeCell ref="I6:J6"/>
    <mergeCell ref="A300:E300"/>
    <mergeCell ref="C303:E303"/>
    <mergeCell ref="I303:J303"/>
    <mergeCell ref="I1:J1"/>
    <mergeCell ref="I2:J2"/>
    <mergeCell ref="I3:J3"/>
    <mergeCell ref="A4:J4"/>
    <mergeCell ref="A6:A7"/>
    <mergeCell ref="B6:B7"/>
    <mergeCell ref="C6:C7"/>
    <mergeCell ref="D6:D7"/>
    <mergeCell ref="E6:E7"/>
    <mergeCell ref="F6:F7"/>
  </mergeCells>
  <printOptions horizontalCentered="1"/>
  <pageMargins left="0.5905511811023623" right="0.1968503937007874" top="0.65" bottom="0.92" header="0.3937007874015748" footer="0.5118110236220472"/>
  <pageSetup horizontalDpi="600" verticalDpi="600" orientation="landscape" paperSize="9" scale="55" r:id="rId1"/>
  <headerFooter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Клименко Анна</cp:lastModifiedBy>
  <cp:lastPrinted>2019-08-19T09:45:56Z</cp:lastPrinted>
  <dcterms:created xsi:type="dcterms:W3CDTF">2017-12-18T15:55:26Z</dcterms:created>
  <dcterms:modified xsi:type="dcterms:W3CDTF">2019-08-22T12:11:49Z</dcterms:modified>
  <cp:category/>
  <cp:version/>
  <cp:contentType/>
  <cp:contentStatus/>
</cp:coreProperties>
</file>