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20" windowWidth="19155" windowHeight="12960" activeTab="0"/>
  </bookViews>
  <sheets>
    <sheet name="полний" sheetId="1" r:id="rId1"/>
  </sheets>
  <definedNames>
    <definedName name="Excel_BuiltIn_Print_Titles" localSheetId="0">'полний'!$6:$6</definedName>
    <definedName name="Z_96E2A35E_4A48_419F_9E38_8CEFA5D27C66_.wvu.PrintArea" localSheetId="0">'полний'!$A$1:$H$268</definedName>
    <definedName name="Z_96E2A35E_4A48_419F_9E38_8CEFA5D27C66_.wvu.PrintTitles" localSheetId="0">'полний'!$6:$6</definedName>
    <definedName name="Z_96E2A35E_4A48_419F_9E38_8CEFA5D27C66_.wvu.Rows" localSheetId="0">'полний'!#REF!</definedName>
    <definedName name="Z_ABBD498D_3D2F_4E62_985A_EF1DC4D9DC47_.wvu.PrintArea" localSheetId="0">'полний'!$A$1:$H$268</definedName>
    <definedName name="Z_ABBD498D_3D2F_4E62_985A_EF1DC4D9DC47_.wvu.PrintTitles" localSheetId="0">'полний'!$6:$6</definedName>
    <definedName name="Z_ABBD498D_3D2F_4E62_985A_EF1DC4D9DC47_.wvu.Rows" localSheetId="0">'полний'!#REF!</definedName>
    <definedName name="Z_E02D48B6_D0D9_4E6E_B70D_8E13580A6528_.wvu.PrintArea" localSheetId="0">'полний'!$A$1:$H$268</definedName>
    <definedName name="Z_E02D48B6_D0D9_4E6E_B70D_8E13580A6528_.wvu.PrintTitles" localSheetId="0">'полний'!$6:$6</definedName>
    <definedName name="Z_E02D48B6_D0D9_4E6E_B70D_8E13580A6528_.wvu.Rows" localSheetId="0">'полний'!#REF!</definedName>
    <definedName name="_xlnm.Print_Titles" localSheetId="0">'полний'!$5:$6</definedName>
    <definedName name="_xlnm.Print_Area" localSheetId="0">'полний'!$A$1:$H$271</definedName>
  </definedNames>
  <calcPr fullCalcOnLoad="1"/>
</workbook>
</file>

<file path=xl/sharedStrings.xml><?xml version="1.0" encoding="utf-8"?>
<sst xmlns="http://schemas.openxmlformats.org/spreadsheetml/2006/main" count="673" uniqueCount="430">
  <si>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</si>
  <si>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</si>
  <si>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</si>
  <si>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</si>
  <si>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</si>
  <si>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</si>
  <si>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</si>
  <si>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</si>
  <si>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Обласна  програма „Здоров’я населення Дніпропетровщини на період до 2019 року” (від 05.12.2014 № 586-28/IV)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</si>
  <si>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</si>
  <si>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</si>
  <si>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</si>
  <si>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Департамент освіти і науки Дніпропетровської обласної державної адміністрації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</si>
  <si>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</si>
  <si>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</si>
  <si>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</si>
  <si>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</si>
  <si>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</si>
  <si>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</si>
  <si>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</si>
  <si>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</si>
  <si>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</si>
  <si>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</si>
  <si>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</si>
  <si>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</si>
  <si>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</si>
  <si>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</si>
  <si>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</si>
  <si>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</si>
  <si>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</si>
  <si>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</si>
  <si>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</si>
  <si>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</si>
  <si>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</si>
  <si>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</si>
  <si>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</si>
  <si>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</si>
  <si>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</si>
  <si>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</si>
  <si>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1060</t>
  </si>
  <si>
    <t>0540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</si>
  <si>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</si>
  <si>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</si>
  <si>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</si>
  <si>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</si>
  <si>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</si>
  <si>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Централізовані заходи з лікування онкологічних хворих</t>
  </si>
  <si>
    <t>Проведення навчально-тренувальних зборів і змагань та заходів з інвалідного спорту</t>
  </si>
  <si>
    <t>Забезпечення підготовки спортсменів вищих категорій школами вищої спортивної майстерності</t>
  </si>
  <si>
    <t>0133</t>
  </si>
  <si>
    <t xml:space="preserve">  </t>
  </si>
  <si>
    <t xml:space="preserve"> Перший заступник голови обласної ради </t>
  </si>
  <si>
    <t>0470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</si>
  <si>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</si>
  <si>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21.06.2013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438-19/VI)</t>
    </r>
  </si>
  <si>
    <t>Код програмної класифікації видатків та кредитування місцевого бюджету</t>
  </si>
  <si>
    <t>0900000</t>
  </si>
  <si>
    <t>0910000</t>
  </si>
  <si>
    <t>7310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</si>
  <si>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</si>
  <si>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</si>
  <si>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</si>
  <si>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</si>
  <si>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</si>
  <si>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</si>
  <si>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</si>
  <si>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</si>
  <si>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Надання реабілітаційних послуг інвалідам та дітям-інвалідам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</si>
  <si>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</si>
  <si>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</si>
  <si>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інвалідам I і II груп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</si>
  <si>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</si>
  <si>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</si>
  <si>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2400000</t>
  </si>
  <si>
    <t>2410000</t>
  </si>
  <si>
    <t>Внески до статутного капіталу суб’єктів господарювання</t>
  </si>
  <si>
    <t>Інші заходи, пов'язані з економічною діяльністю</t>
  </si>
  <si>
    <t>Сприяння розвитку малого та середнього підприємництва</t>
  </si>
  <si>
    <t>Програми і централізовані заходи у галузі охорони здоров’я</t>
  </si>
  <si>
    <t>3130</t>
  </si>
  <si>
    <t>Здійснення соціальної роботи з вразливими категоріями населення</t>
  </si>
  <si>
    <t>3110</t>
  </si>
  <si>
    <t>Заклади і заходи з питань дітей та їх соціального захисту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</si>
  <si>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</si>
  <si>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</si>
  <si>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</si>
  <si>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</si>
  <si>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Соціальний захист ветеранів війни та праці</t>
  </si>
  <si>
    <t>5010</t>
  </si>
  <si>
    <t>Проведення спортивної роботи в регіоні</t>
  </si>
  <si>
    <t>5020</t>
  </si>
  <si>
    <t>5030</t>
  </si>
  <si>
    <t>Здійснення фізкультурно-спортивної та реабілітаційної роботи серед інвалідів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</si>
  <si>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</si>
  <si>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</si>
  <si>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</si>
  <si>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1160</t>
  </si>
  <si>
    <t>Управління протокольних та масових заходів Дніпропетровської обласної державної адміністрації</t>
  </si>
  <si>
    <t>Управління капітального будівництва Дніпропетровської обласної державної адміністрації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</si>
  <si>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</si>
  <si>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</si>
  <si>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ФКВКБ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</si>
  <si>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</si>
  <si>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0830</t>
  </si>
  <si>
    <t>Реалізація державної політики у молодіжній сфері</t>
  </si>
  <si>
    <t>3140</t>
  </si>
  <si>
    <t>Розвиток дитячо-юнацького та резервного спорту</t>
  </si>
  <si>
    <t>5031</t>
  </si>
  <si>
    <t>5033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</si>
  <si>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</si>
  <si>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</si>
  <si>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</si>
  <si>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</si>
  <si>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</si>
  <si>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</si>
  <si>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</si>
  <si>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</si>
  <si>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</si>
  <si>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</si>
  <si>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до рішення обласної ради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</si>
  <si>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</si>
  <si>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Перелік регіональних програм, які фінансуватимуться за рахунок коштів обласного бюджету у 2018 році</t>
  </si>
  <si>
    <t>0119770</t>
  </si>
  <si>
    <t>9770</t>
  </si>
  <si>
    <t>Інші субвенції з місцевого бюджету</t>
  </si>
  <si>
    <t>0700000</t>
  </si>
  <si>
    <t>0710000</t>
  </si>
  <si>
    <t>0712140</t>
  </si>
  <si>
    <t>2140</t>
  </si>
  <si>
    <t>0712143</t>
  </si>
  <si>
    <t>2143</t>
  </si>
  <si>
    <t>Програми і централізовані заходи профілактики ВІЛ-інфекції/СНІДу</t>
  </si>
  <si>
    <t>0712144</t>
  </si>
  <si>
    <t>2144</t>
  </si>
  <si>
    <t>0712145</t>
  </si>
  <si>
    <t>2145</t>
  </si>
  <si>
    <t>0712150</t>
  </si>
  <si>
    <t>2150</t>
  </si>
  <si>
    <t>0600000</t>
  </si>
  <si>
    <t>0610000</t>
  </si>
  <si>
    <t>0611160</t>
  </si>
  <si>
    <t>Інші програми, заклади та заходи у сфері освіти</t>
  </si>
  <si>
    <t>0800000</t>
  </si>
  <si>
    <t>0810000</t>
  </si>
  <si>
    <t>0813120</t>
  </si>
  <si>
    <t>3120</t>
  </si>
  <si>
    <t>3121</t>
  </si>
  <si>
    <t>0813121</t>
  </si>
  <si>
    <t>1100000</t>
  </si>
  <si>
    <t>1110000</t>
  </si>
  <si>
    <t>1113130</t>
  </si>
  <si>
    <t>3131</t>
  </si>
  <si>
    <t>1113131</t>
  </si>
  <si>
    <t>3122</t>
  </si>
  <si>
    <t>0813122</t>
  </si>
  <si>
    <t>3123</t>
  </si>
  <si>
    <t>0813123</t>
  </si>
  <si>
    <t>0813230</t>
  </si>
  <si>
    <t>3230</t>
  </si>
  <si>
    <t>Інші заклади та заходи</t>
  </si>
  <si>
    <t>0613140</t>
  </si>
  <si>
    <t>0913110</t>
  </si>
  <si>
    <t>0913112</t>
  </si>
  <si>
    <t>0813050</t>
  </si>
  <si>
    <t>0813090</t>
  </si>
  <si>
    <t>0813100</t>
  </si>
  <si>
    <t>0813105</t>
  </si>
  <si>
    <t>0813160</t>
  </si>
  <si>
    <t>3160</t>
  </si>
  <si>
    <t>0813162</t>
  </si>
  <si>
    <t>3162</t>
  </si>
  <si>
    <t>0813163</t>
  </si>
  <si>
    <t>3163</t>
  </si>
  <si>
    <t>0813180</t>
  </si>
  <si>
    <t>3182</t>
  </si>
  <si>
    <t>0813182</t>
  </si>
  <si>
    <t>2500000</t>
  </si>
  <si>
    <t>2510000</t>
  </si>
  <si>
    <t>2517690</t>
  </si>
  <si>
    <t>7690</t>
  </si>
  <si>
    <t>Інша економічна діяльність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</si>
  <si>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</si>
  <si>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</si>
  <si>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4080</t>
  </si>
  <si>
    <t>Інші заклади та заходи в галузі культури і мистецтва</t>
  </si>
  <si>
    <t>0615010</t>
  </si>
  <si>
    <t>0615011</t>
  </si>
  <si>
    <t>0615012</t>
  </si>
  <si>
    <t>0615030</t>
  </si>
  <si>
    <t>0615031</t>
  </si>
  <si>
    <t>1115010</t>
  </si>
  <si>
    <t>1115011</t>
  </si>
  <si>
    <t>1115012</t>
  </si>
  <si>
    <t>1115020</t>
  </si>
  <si>
    <t>1115022</t>
  </si>
  <si>
    <t>1115030</t>
  </si>
  <si>
    <t>1115033</t>
  </si>
  <si>
    <t>1115050</t>
  </si>
  <si>
    <t>1115051</t>
  </si>
  <si>
    <t>1115060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</si>
  <si>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</si>
  <si>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</si>
  <si>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</si>
  <si>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</si>
  <si>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</si>
  <si>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</si>
  <si>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</si>
  <si>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</si>
  <si>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</si>
  <si>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</si>
  <si>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</si>
  <si>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</si>
  <si>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</si>
  <si>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0117690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</si>
  <si>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</si>
  <si>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</si>
  <si>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</si>
  <si>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</si>
  <si>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</si>
  <si>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</si>
  <si>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</si>
  <si>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</si>
  <si>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</si>
  <si>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</si>
  <si>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</si>
  <si>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</si>
  <si>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Заходи запобігання та ліквідації надзвичайних ситуацій та наслідків стихійного лиха</t>
  </si>
  <si>
    <t>9260</t>
  </si>
  <si>
    <t>2700000</t>
  </si>
  <si>
    <t>2710000</t>
  </si>
  <si>
    <t>2717380</t>
  </si>
  <si>
    <t>7380</t>
  </si>
  <si>
    <t>Реалізація інших заходів щодо соціально-економічного розвитку територій</t>
  </si>
  <si>
    <t>1500000</t>
  </si>
  <si>
    <t>1510000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</si>
  <si>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</si>
  <si>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Інша діяльність у сфері державного управління</t>
  </si>
  <si>
    <t>0110180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</si>
  <si>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</si>
  <si>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Утримання та забезпечення діяльності центрів соціальних служб для сім’ї, дітей та молоді</t>
  </si>
  <si>
    <t>1115031</t>
  </si>
  <si>
    <t>1014080</t>
  </si>
  <si>
    <t>3200000</t>
  </si>
  <si>
    <t>3210000</t>
  </si>
  <si>
    <t>3214080</t>
  </si>
  <si>
    <t>0118410</t>
  </si>
  <si>
    <t>8410</t>
  </si>
  <si>
    <t>Фінансова підтримка засобів масової інформації</t>
  </si>
  <si>
    <t>2517693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</si>
  <si>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</si>
  <si>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</si>
  <si>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</si>
  <si>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</si>
  <si>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</si>
  <si>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1217310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</si>
  <si>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</si>
  <si>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</si>
  <si>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</si>
  <si>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</si>
  <si>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</si>
  <si>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</si>
  <si>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</si>
  <si>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</si>
  <si>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1219260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</si>
  <si>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</si>
  <si>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1517320</t>
  </si>
  <si>
    <t>7320</t>
  </si>
  <si>
    <t>1517360</t>
  </si>
  <si>
    <t>7360</t>
  </si>
  <si>
    <t>Реалізація інвестиційних програм і проектів за рахунок коштів, які надаються з державного бюджету</t>
  </si>
  <si>
    <t>1216084</t>
  </si>
  <si>
    <t>6084</t>
  </si>
  <si>
    <t>0610</t>
  </si>
  <si>
    <t>1216080</t>
  </si>
  <si>
    <t>6080</t>
  </si>
  <si>
    <t>Реалізація державних та місцевих житлових програм</t>
  </si>
  <si>
    <t>1218820</t>
  </si>
  <si>
    <t>8820</t>
  </si>
  <si>
    <r>
      <t>Пільгові довгострокові кредити  молодим сім</t>
    </r>
    <r>
      <rPr>
        <sz val="11"/>
        <rFont val="Arial Cyr"/>
        <family val="0"/>
      </rPr>
      <t>ʼ</t>
    </r>
    <r>
      <rPr>
        <sz val="11"/>
        <rFont val="Times New Roman"/>
        <family val="1"/>
      </rPr>
      <t xml:space="preserve">ям та одиноким молодим громадянам на будівництво/придбання житла та їх повернення </t>
    </r>
  </si>
  <si>
    <t>1218821</t>
  </si>
  <si>
    <t>8821</t>
  </si>
  <si>
    <t>Надання кредиту</t>
  </si>
  <si>
    <t>1218830</t>
  </si>
  <si>
    <t>8830</t>
  </si>
  <si>
    <t>1218831</t>
  </si>
  <si>
    <t>8831</t>
  </si>
  <si>
    <t>Довгострокові кредити індивідуальним забудовникам житла на селі та їх повернення</t>
  </si>
  <si>
    <t>2419770</t>
  </si>
  <si>
    <t>Природоохоронні заходи за рахунок цільових фондів</t>
  </si>
  <si>
    <t>1218340</t>
  </si>
  <si>
    <t>8340</t>
  </si>
  <si>
    <t>2800000</t>
  </si>
  <si>
    <t>2810000</t>
  </si>
  <si>
    <t>2819800</t>
  </si>
  <si>
    <t>9800</t>
  </si>
  <si>
    <t xml:space="preserve">Субвенція з місцевого бюджету державному бюджету </t>
  </si>
  <si>
    <t>2717610</t>
  </si>
  <si>
    <t>2717620</t>
  </si>
  <si>
    <t>7620</t>
  </si>
  <si>
    <t>Розвиток готельного господарства та туризму</t>
  </si>
  <si>
    <t>2717622</t>
  </si>
  <si>
    <t>7622</t>
  </si>
  <si>
    <t>Реалізація програм і заходів в галузі туризму та курортів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</si>
  <si>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</si>
  <si>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</si>
  <si>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</si>
  <si>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</si>
  <si>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Утримання та розвиток автомобільних доріг загального користування та дорожньої інфраструктури за рахунок субвенції з державного бюджету</t>
  </si>
  <si>
    <t>2000000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</si>
  <si>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</si>
  <si>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субвенція з обласного бюджету до місцевих бюджетів на виконання доручень виборців депутатами обласної ради у 2018 році</t>
  </si>
  <si>
    <t>1517365</t>
  </si>
  <si>
    <t>7365</t>
  </si>
  <si>
    <t>1018410</t>
  </si>
  <si>
    <t>Регіональна цільова соціальна програма „Освіта Дніпропетровщини до 2018 року” (від 19.02.2016 № 17-2/VІІ)</t>
  </si>
  <si>
    <t>1216030</t>
  </si>
  <si>
    <t>6030</t>
  </si>
  <si>
    <t>0620</t>
  </si>
  <si>
    <t>Організація благоустрою населених пунктів</t>
  </si>
  <si>
    <t>1511010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</si>
  <si>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</si>
  <si>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</si>
  <si>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</si>
  <si>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</si>
  <si>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</si>
  <si>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</si>
  <si>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</si>
  <si>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</si>
  <si>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1511120</t>
  </si>
  <si>
    <t>1120</t>
  </si>
  <si>
    <t>1512010</t>
  </si>
  <si>
    <t>2010</t>
  </si>
  <si>
    <t>0731</t>
  </si>
  <si>
    <t>1512020</t>
  </si>
  <si>
    <t>2020</t>
  </si>
  <si>
    <t>0732</t>
  </si>
  <si>
    <t>1512110</t>
  </si>
  <si>
    <t>2110</t>
  </si>
  <si>
    <t>Первинна медико-санітарна допомога населенню</t>
  </si>
  <si>
    <t>1512111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</si>
  <si>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</si>
  <si>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</si>
  <si>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</si>
  <si>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</si>
  <si>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</si>
  <si>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</si>
  <si>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</si>
  <si>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</si>
  <si>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</si>
  <si>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</si>
  <si>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</si>
  <si>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</si>
  <si>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</si>
  <si>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</si>
  <si>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</si>
  <si>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</si>
  <si>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</si>
  <si>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 xml:space="preserve">Утримання та ефективна експлуатація об’єктів житлово-комунального господарства 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</si>
  <si>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</si>
  <si>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</si>
  <si>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</si>
  <si>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</si>
  <si>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</si>
  <si>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</si>
  <si>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1517322</t>
  </si>
  <si>
    <t>7322</t>
  </si>
  <si>
    <t>1517323</t>
  </si>
  <si>
    <t>7323</t>
  </si>
  <si>
    <t>1517324</t>
  </si>
  <si>
    <t>7324</t>
  </si>
  <si>
    <t>1517325</t>
  </si>
  <si>
    <t>7325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</si>
  <si>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</si>
  <si>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</si>
  <si>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</si>
  <si>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</si>
  <si>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</si>
  <si>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</si>
  <si>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7330</t>
  </si>
  <si>
    <t>1517340</t>
  </si>
  <si>
    <t>7340</t>
  </si>
  <si>
    <t>1517690</t>
  </si>
  <si>
    <t>1517693</t>
  </si>
  <si>
    <t>0117693</t>
  </si>
  <si>
    <t>Заходи з енергозбереження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</si>
  <si>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</si>
  <si>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</si>
  <si>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</si>
  <si>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Додаток 7</t>
  </si>
  <si>
    <t>С. ОЛІЙНИК</t>
  </si>
  <si>
    <t>Усього</t>
  </si>
  <si>
    <t>Інші субвенції з місцевого бюджету,</t>
  </si>
  <si>
    <t xml:space="preserve">Програма  розвитку місцевого самоврядування у Дніпропетровській області  на 2012 – 2021 роки
(від 28.10.2016 № 97-6/VІІ) </t>
  </si>
  <si>
    <t>Програма сприяння громадянській активності у розвитку територій на 2012 – 2021 роки (від 28.10.2016 № 98-6/VІІ)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</si>
  <si>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</si>
  <si>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</si>
  <si>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241-11/VІ)  </t>
    </r>
  </si>
  <si>
    <t>Централізовані заходи з лікування хворих на цукровий та нецукровий діабет,</t>
  </si>
  <si>
    <t>Інші програми, заклади та заходи у сфері охорони здоров’я,</t>
  </si>
  <si>
    <t>Програма розвитку культури у Дніпропетровській області на 2017 – 2020 роки (від 02.12.2016 № 121-7/VІІ)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</si>
  <si>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</si>
  <si>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r>
      <t>Будівництво об</t>
    </r>
    <r>
      <rPr>
        <sz val="11"/>
        <rFont val="Arial Cyr"/>
        <family val="0"/>
      </rPr>
      <t>’</t>
    </r>
    <r>
      <rPr>
        <sz val="11"/>
        <rFont val="Times New Roman"/>
        <family val="1"/>
      </rPr>
      <t>єктів житлово-комунального господарства</t>
    </r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</si>
  <si>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</si>
  <si>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Підготовка кадрів вищими навчальними закладами І – ІІ рівнів акредитації (коледжами, технікумами, училищами)</t>
  </si>
  <si>
    <r>
      <t>Будівництво об</t>
    </r>
    <r>
      <rPr>
        <sz val="11"/>
        <rFont val="Arial Cyr"/>
        <family val="0"/>
      </rPr>
      <t>’</t>
    </r>
    <r>
      <rPr>
        <sz val="11"/>
        <rFont val="Times New Roman"/>
        <family val="1"/>
      </rPr>
      <t>єктів соціально-культурного призначення</t>
    </r>
  </si>
  <si>
    <t>Реалізація інвестиційних програм і проектів за рахунок субвенції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</si>
  <si>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</si>
  <si>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Програма розвитку туризму у Дніпропетровській області на 2014 – 2022 роки (від 20.06.2014 № 532-26/VI)</t>
  </si>
  <si>
    <t xml:space="preserve"> Програма соціально-економічного та культурного розвитку області на 2018 рік (від 01.12.2017 № 267-11/VII)</t>
  </si>
  <si>
    <r>
      <t>Регіональна програма оздоровлення та відпочинку дітей у Дніпропетровській області на  2014 – 2021 роки
(від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27.12.2013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507-23/VІ)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</si>
  <si>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2019 роки
(від 05.12.2014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</si>
  <si>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</si>
  <si>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</si>
  <si>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</si>
  <si>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</rPr>
      <t>-</t>
    </r>
    <r>
      <rPr>
        <b/>
        <sz val="11"/>
        <rFont val="Times New Roman"/>
        <family val="1"/>
      </rPr>
      <t xml:space="preserve"> 2020 роки
(від 23.01.2015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609-29/VІ)</t>
    </r>
  </si>
  <si>
    <t>Програма „Питна вода Дніпропетровщини”
на 2006 – 2020 роки (від 16.09.2005 № 657-28/ІV)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</si>
  <si>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</rPr>
      <t> </t>
    </r>
    <r>
      <rPr>
        <b/>
        <sz val="11"/>
        <rFont val="Times New Roman"/>
        <family val="1"/>
      </rPr>
      <t>73-5/VI)</t>
    </r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</si>
  <si>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
(від 14.06.2002 № 38-2/ХХІV)</t>
  </si>
  <si>
    <t>Програма  розвитку Українського козацтва у Дніпропетровській області на 2008 – 2020 роки
(від 23.05.2008 № 413-15/V)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</si>
  <si>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</si>
  <si>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</si>
  <si>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</si>
  <si>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</si>
  <si>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</si>
  <si>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</si>
  <si>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Інші заходи, пов’язані з економічною діяльністю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</si>
  <si>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</si>
  <si>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</si>
  <si>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Будівництво об’єктів житлово-комунального господарства</t>
  </si>
  <si>
    <t>Регіональна програма інформатизації „Електронна Дніпропетровщина” на 2017 – 2019 роки
(від 02.12.2016 № 125-7/VII)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</si>
</sst>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Symbol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>
      <alignment/>
      <protection/>
    </xf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1" applyNumberFormat="0" applyAlignment="0" applyProtection="0"/>
    <xf numFmtId="0" fontId="4" fillId="12" borderId="1" applyNumberFormat="0" applyAlignment="0" applyProtection="0"/>
    <xf numFmtId="0" fontId="37" fillId="31" borderId="2" applyNumberFormat="0" applyAlignment="0" applyProtection="0"/>
    <xf numFmtId="0" fontId="38" fillId="31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9" fillId="32" borderId="8" applyNumberFormat="0" applyAlignment="0" applyProtection="0"/>
    <xf numFmtId="0" fontId="9" fillId="33" borderId="8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0" fillId="36" borderId="9" applyNumberFormat="0" applyAlignment="0" applyProtection="0"/>
    <xf numFmtId="9" fontId="1" fillId="0" borderId="0" applyFill="0" applyBorder="0" applyAlignment="0" applyProtection="0"/>
    <xf numFmtId="0" fontId="47" fillId="0" borderId="10" applyNumberFormat="0" applyFill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" fillId="6" borderId="0" applyNumberFormat="0" applyBorder="0" applyAlignment="0" applyProtection="0"/>
  </cellStyleXfs>
  <cellXfs count="98">
    <xf numFmtId="0" fontId="0" fillId="0" borderId="0" xfId="0" applyAlignment="1">
      <alignment/>
    </xf>
    <xf numFmtId="0" fontId="11" fillId="0" borderId="0" xfId="94" applyNumberFormat="1" applyFont="1" applyFill="1" applyAlignment="1" applyProtection="1">
      <alignment horizontal="center" vertical="center" wrapText="1"/>
      <protection/>
    </xf>
    <xf numFmtId="0" fontId="14" fillId="0" borderId="0" xfId="94" applyNumberFormat="1" applyFont="1" applyFill="1" applyBorder="1" applyAlignment="1" applyProtection="1">
      <alignment horizontal="center" vertical="top" wrapText="1"/>
      <protection/>
    </xf>
    <xf numFmtId="4" fontId="11" fillId="0" borderId="0" xfId="92" applyNumberFormat="1" applyFont="1" applyFill="1" applyAlignment="1" applyProtection="1">
      <alignment vertical="center"/>
      <protection locked="0"/>
    </xf>
    <xf numFmtId="0" fontId="11" fillId="0" borderId="0" xfId="92" applyFont="1" applyFill="1" applyAlignment="1" applyProtection="1">
      <alignment vertical="center"/>
      <protection locked="0"/>
    </xf>
    <xf numFmtId="4" fontId="20" fillId="0" borderId="0" xfId="92" applyNumberFormat="1" applyFont="1" applyFill="1" applyAlignment="1" applyProtection="1">
      <alignment vertical="center"/>
      <protection locked="0"/>
    </xf>
    <xf numFmtId="0" fontId="20" fillId="0" borderId="0" xfId="92" applyFont="1" applyFill="1" applyAlignment="1" applyProtection="1">
      <alignment vertical="center"/>
      <protection locked="0"/>
    </xf>
    <xf numFmtId="0" fontId="17" fillId="0" borderId="0" xfId="92" applyFont="1" applyFill="1" applyAlignment="1" applyProtection="1">
      <alignment vertical="center"/>
      <protection locked="0"/>
    </xf>
    <xf numFmtId="0" fontId="0" fillId="0" borderId="0" xfId="94" applyNumberFormat="1" applyFont="1" applyFill="1" applyAlignment="1" applyProtection="1">
      <alignment/>
      <protection/>
    </xf>
    <xf numFmtId="0" fontId="0" fillId="0" borderId="0" xfId="92" applyFont="1" applyFill="1" applyAlignment="1" applyProtection="1">
      <alignment vertical="center"/>
      <protection locked="0"/>
    </xf>
    <xf numFmtId="0" fontId="0" fillId="0" borderId="0" xfId="92" applyFont="1" applyFill="1" applyAlignment="1" applyProtection="1">
      <alignment horizontal="right" vertical="center"/>
      <protection/>
    </xf>
    <xf numFmtId="0" fontId="0" fillId="0" borderId="0" xfId="92" applyFont="1" applyFill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11" xfId="94" applyNumberFormat="1" applyFont="1" applyFill="1" applyBorder="1" applyAlignment="1" applyProtection="1">
      <alignment horizontal="center" vertical="center" wrapText="1"/>
      <protection/>
    </xf>
    <xf numFmtId="0" fontId="0" fillId="0" borderId="11" xfId="94" applyNumberFormat="1" applyFont="1" applyFill="1" applyBorder="1" applyAlignment="1" applyProtection="1">
      <alignment horizontal="center" vertical="center" wrapText="1"/>
      <protection/>
    </xf>
    <xf numFmtId="0" fontId="11" fillId="0" borderId="11" xfId="94" applyFont="1" applyFill="1" applyBorder="1" applyAlignment="1">
      <alignment horizontal="center" vertical="center" wrapText="1"/>
      <protection/>
    </xf>
    <xf numFmtId="49" fontId="11" fillId="0" borderId="11" xfId="92" applyNumberFormat="1" applyFont="1" applyFill="1" applyBorder="1" applyAlignment="1" applyProtection="1">
      <alignment horizontal="center" vertical="center" wrapText="1"/>
      <protection/>
    </xf>
    <xf numFmtId="49" fontId="11" fillId="0" borderId="11" xfId="92" applyNumberFormat="1" applyFont="1" applyFill="1" applyBorder="1" applyAlignment="1" applyProtection="1">
      <alignment horizontal="left" vertical="center" wrapText="1"/>
      <protection/>
    </xf>
    <xf numFmtId="0" fontId="17" fillId="0" borderId="11" xfId="92" applyFont="1" applyFill="1" applyBorder="1" applyAlignment="1" applyProtection="1">
      <alignment horizontal="center" vertical="center" wrapText="1"/>
      <protection/>
    </xf>
    <xf numFmtId="3" fontId="17" fillId="0" borderId="11" xfId="92" applyNumberFormat="1" applyFont="1" applyFill="1" applyBorder="1" applyAlignment="1">
      <alignment horizontal="right" vertical="center"/>
      <protection/>
    </xf>
    <xf numFmtId="0" fontId="11" fillId="0" borderId="11" xfId="92" applyFont="1" applyFill="1" applyBorder="1" applyAlignment="1" applyProtection="1">
      <alignment horizontal="center" vertical="center"/>
      <protection/>
    </xf>
    <xf numFmtId="49" fontId="17" fillId="0" borderId="11" xfId="92" applyNumberFormat="1" applyFont="1" applyFill="1" applyBorder="1" applyAlignment="1" applyProtection="1">
      <alignment horizontal="center" vertical="center" wrapText="1"/>
      <protection/>
    </xf>
    <xf numFmtId="0" fontId="19" fillId="0" borderId="11" xfId="92" applyFont="1" applyFill="1" applyBorder="1" applyAlignment="1">
      <alignment horizontal="center" vertical="center" wrapText="1"/>
      <protection/>
    </xf>
    <xf numFmtId="0" fontId="11" fillId="0" borderId="11" xfId="92" applyNumberFormat="1" applyFont="1" applyFill="1" applyBorder="1" applyAlignment="1" applyProtection="1">
      <alignment horizontal="left" vertical="center" wrapText="1"/>
      <protection/>
    </xf>
    <xf numFmtId="3" fontId="11" fillId="0" borderId="11" xfId="92" applyNumberFormat="1" applyFont="1" applyFill="1" applyBorder="1" applyAlignment="1">
      <alignment horizontal="right" vertical="center"/>
      <protection/>
    </xf>
    <xf numFmtId="0" fontId="11" fillId="0" borderId="11" xfId="92" applyFont="1" applyFill="1" applyBorder="1" applyAlignment="1" applyProtection="1">
      <alignment horizontal="center" vertical="center" wrapText="1"/>
      <protection/>
    </xf>
    <xf numFmtId="3" fontId="11" fillId="0" borderId="11" xfId="92" applyNumberFormat="1" applyFont="1" applyFill="1" applyBorder="1" applyAlignment="1" applyProtection="1">
      <alignment horizontal="right" vertical="center"/>
      <protection/>
    </xf>
    <xf numFmtId="49" fontId="20" fillId="0" borderId="11" xfId="92" applyNumberFormat="1" applyFont="1" applyFill="1" applyBorder="1" applyAlignment="1" applyProtection="1">
      <alignment horizontal="center" vertical="center" wrapText="1"/>
      <protection/>
    </xf>
    <xf numFmtId="0" fontId="20" fillId="0" borderId="11" xfId="92" applyFont="1" applyFill="1" applyBorder="1" applyAlignment="1" applyProtection="1">
      <alignment horizontal="center" vertical="center"/>
      <protection/>
    </xf>
    <xf numFmtId="49" fontId="20" fillId="0" borderId="11" xfId="92" applyNumberFormat="1" applyFont="1" applyFill="1" applyBorder="1" applyAlignment="1" applyProtection="1">
      <alignment horizontal="left" vertical="center" wrapText="1"/>
      <protection/>
    </xf>
    <xf numFmtId="3" fontId="20" fillId="0" borderId="11" xfId="92" applyNumberFormat="1" applyFont="1" applyFill="1" applyBorder="1" applyAlignment="1">
      <alignment horizontal="right" vertical="center"/>
      <protection/>
    </xf>
    <xf numFmtId="49" fontId="11" fillId="0" borderId="11" xfId="94" applyNumberFormat="1" applyFont="1" applyFill="1" applyBorder="1" applyAlignment="1" applyProtection="1">
      <alignment horizontal="center" vertical="center" wrapText="1"/>
      <protection/>
    </xf>
    <xf numFmtId="0" fontId="22" fillId="0" borderId="11" xfId="94" applyFont="1" applyFill="1" applyBorder="1" applyAlignment="1">
      <alignment horizontal="left" vertical="top" wrapText="1"/>
      <protection/>
    </xf>
    <xf numFmtId="0" fontId="11" fillId="0" borderId="11" xfId="94" applyFont="1" applyFill="1" applyBorder="1" applyAlignment="1" applyProtection="1">
      <alignment horizontal="center" vertical="center"/>
      <protection/>
    </xf>
    <xf numFmtId="3" fontId="11" fillId="0" borderId="11" xfId="94" applyNumberFormat="1" applyFont="1" applyFill="1" applyBorder="1" applyAlignment="1">
      <alignment horizontal="right" vertical="center"/>
      <protection/>
    </xf>
    <xf numFmtId="0" fontId="17" fillId="0" borderId="11" xfId="92" applyFont="1" applyFill="1" applyBorder="1" applyAlignment="1" applyProtection="1">
      <alignment horizontal="center" vertical="top" wrapText="1"/>
      <protection/>
    </xf>
    <xf numFmtId="0" fontId="21" fillId="0" borderId="11" xfId="92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92" applyNumberFormat="1" applyFont="1" applyFill="1" applyBorder="1" applyAlignment="1" applyProtection="1">
      <alignment horizontal="center" vertical="center" wrapText="1"/>
      <protection/>
    </xf>
    <xf numFmtId="49" fontId="27" fillId="0" borderId="11" xfId="92" applyNumberFormat="1" applyFont="1" applyFill="1" applyBorder="1" applyAlignment="1" applyProtection="1">
      <alignment horizontal="left" vertical="center" wrapText="1"/>
      <protection/>
    </xf>
    <xf numFmtId="3" fontId="27" fillId="0" borderId="11" xfId="92" applyNumberFormat="1" applyFont="1" applyFill="1" applyBorder="1" applyAlignment="1">
      <alignment horizontal="right" vertical="center"/>
      <protection/>
    </xf>
    <xf numFmtId="4" fontId="27" fillId="0" borderId="0" xfId="92" applyNumberFormat="1" applyFont="1" applyFill="1" applyAlignment="1" applyProtection="1">
      <alignment vertical="center"/>
      <protection locked="0"/>
    </xf>
    <xf numFmtId="0" fontId="27" fillId="0" borderId="0" xfId="92" applyFont="1" applyFill="1" applyAlignment="1" applyProtection="1">
      <alignment vertical="center"/>
      <protection locked="0"/>
    </xf>
    <xf numFmtId="0" fontId="27" fillId="0" borderId="11" xfId="92" applyFont="1" applyFill="1" applyBorder="1" applyAlignment="1">
      <alignment horizontal="left" vertical="center" wrapText="1"/>
      <protection/>
    </xf>
    <xf numFmtId="0" fontId="27" fillId="0" borderId="11" xfId="92" applyFont="1" applyFill="1" applyBorder="1" applyAlignment="1" applyProtection="1">
      <alignment horizontal="center" vertical="center"/>
      <protection/>
    </xf>
    <xf numFmtId="0" fontId="29" fillId="0" borderId="0" xfId="92" applyFont="1" applyFill="1" applyBorder="1" applyAlignment="1" applyProtection="1">
      <alignment horizontal="left" vertical="center" wrapText="1"/>
      <protection/>
    </xf>
    <xf numFmtId="3" fontId="29" fillId="0" borderId="0" xfId="92" applyNumberFormat="1" applyFont="1" applyFill="1" applyBorder="1" applyAlignment="1" applyProtection="1">
      <alignment horizontal="right" vertical="center"/>
      <protection/>
    </xf>
    <xf numFmtId="0" fontId="30" fillId="0" borderId="0" xfId="92" applyFont="1" applyFill="1" applyAlignment="1" applyProtection="1">
      <alignment horizontal="right" vertical="center"/>
      <protection/>
    </xf>
    <xf numFmtId="0" fontId="30" fillId="0" borderId="0" xfId="92" applyFont="1" applyFill="1" applyAlignment="1" applyProtection="1">
      <alignment vertical="center" wrapText="1"/>
      <protection/>
    </xf>
    <xf numFmtId="0" fontId="30" fillId="0" borderId="0" xfId="92" applyFont="1" applyFill="1" applyAlignment="1" applyProtection="1">
      <alignment vertical="center"/>
      <protection locked="0"/>
    </xf>
    <xf numFmtId="0" fontId="30" fillId="0" borderId="0" xfId="0" applyFont="1" applyFill="1" applyAlignment="1">
      <alignment/>
    </xf>
    <xf numFmtId="192" fontId="30" fillId="0" borderId="0" xfId="92" applyNumberFormat="1" applyFont="1" applyFill="1" applyAlignment="1" applyProtection="1">
      <alignment vertical="center"/>
      <protection locked="0"/>
    </xf>
    <xf numFmtId="4" fontId="30" fillId="0" borderId="0" xfId="92" applyNumberFormat="1" applyFont="1" applyFill="1" applyAlignment="1" applyProtection="1">
      <alignment vertical="center"/>
      <protection locked="0"/>
    </xf>
    <xf numFmtId="3" fontId="30" fillId="0" borderId="0" xfId="92" applyNumberFormat="1" applyFont="1" applyFill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92" applyFont="1" applyFill="1" applyBorder="1" applyAlignment="1">
      <alignment horizontal="left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3" fontId="14" fillId="0" borderId="11" xfId="92" applyNumberFormat="1" applyFont="1" applyFill="1" applyBorder="1" applyAlignment="1" applyProtection="1">
      <alignment horizontal="right" vertical="center"/>
      <protection/>
    </xf>
    <xf numFmtId="0" fontId="16" fillId="0" borderId="11" xfId="94" applyNumberFormat="1" applyFont="1" applyFill="1" applyBorder="1" applyAlignment="1" applyProtection="1">
      <alignment horizontal="center" vertical="center" wrapText="1"/>
      <protection/>
    </xf>
    <xf numFmtId="3" fontId="17" fillId="0" borderId="11" xfId="94" applyNumberFormat="1" applyFont="1" applyFill="1" applyBorder="1" applyAlignment="1">
      <alignment horizontal="right" vertical="center" wrapText="1"/>
      <protection/>
    </xf>
    <xf numFmtId="3" fontId="11" fillId="0" borderId="11" xfId="94" applyNumberFormat="1" applyFont="1" applyFill="1" applyBorder="1" applyAlignment="1">
      <alignment horizontal="right" vertical="center" wrapText="1"/>
      <protection/>
    </xf>
    <xf numFmtId="3" fontId="17" fillId="0" borderId="11" xfId="92" applyNumberFormat="1" applyFont="1" applyFill="1" applyBorder="1" applyAlignment="1">
      <alignment vertical="center"/>
      <protection/>
    </xf>
    <xf numFmtId="0" fontId="20" fillId="0" borderId="11" xfId="92" applyFont="1" applyFill="1" applyBorder="1" applyAlignment="1" applyProtection="1">
      <alignment horizontal="center" vertical="center"/>
      <protection locked="0"/>
    </xf>
    <xf numFmtId="49" fontId="21" fillId="0" borderId="11" xfId="92" applyNumberFormat="1" applyFont="1" applyFill="1" applyBorder="1" applyAlignment="1" applyProtection="1">
      <alignment horizontal="left" vertical="center" wrapText="1"/>
      <protection/>
    </xf>
    <xf numFmtId="0" fontId="21" fillId="0" borderId="11" xfId="92" applyFont="1" applyFill="1" applyBorder="1" applyAlignment="1" applyProtection="1">
      <alignment horizontal="center" vertical="center" wrapText="1"/>
      <protection/>
    </xf>
    <xf numFmtId="0" fontId="20" fillId="0" borderId="11" xfId="92" applyFont="1" applyFill="1" applyBorder="1" applyAlignment="1" applyProtection="1">
      <alignment horizontal="center" vertical="top" wrapText="1"/>
      <protection/>
    </xf>
    <xf numFmtId="0" fontId="17" fillId="0" borderId="13" xfId="92" applyFont="1" applyFill="1" applyBorder="1" applyAlignment="1" applyProtection="1">
      <alignment horizontal="center" vertical="top" wrapText="1"/>
      <protection/>
    </xf>
    <xf numFmtId="0" fontId="20" fillId="0" borderId="11" xfId="92" applyFont="1" applyFill="1" applyBorder="1" applyAlignment="1">
      <alignment horizontal="left" vertical="center" wrapText="1"/>
      <protection/>
    </xf>
    <xf numFmtId="0" fontId="34" fillId="0" borderId="0" xfId="93" applyFont="1" applyFill="1" applyAlignme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0" fillId="0" borderId="11" xfId="92" applyNumberFormat="1" applyFont="1" applyFill="1" applyBorder="1" applyAlignment="1" applyProtection="1">
      <alignment horizontal="left" vertical="center" wrapText="1"/>
      <protection/>
    </xf>
    <xf numFmtId="3" fontId="20" fillId="0" borderId="11" xfId="94" applyNumberFormat="1" applyFont="1" applyFill="1" applyBorder="1" applyAlignment="1">
      <alignment horizontal="right" vertical="center" wrapText="1"/>
      <protection/>
    </xf>
    <xf numFmtId="0" fontId="35" fillId="0" borderId="0" xfId="92" applyFont="1" applyFill="1" applyAlignment="1" applyProtection="1">
      <alignment vertical="center"/>
      <protection locked="0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1" xfId="92" applyNumberFormat="1" applyFont="1" applyFill="1" applyBorder="1" applyAlignment="1" applyProtection="1">
      <alignment vertical="center" wrapText="1"/>
      <protection/>
    </xf>
    <xf numFmtId="0" fontId="11" fillId="0" borderId="11" xfId="92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>
      <alignment horizontal="left" vertical="center" wrapText="1"/>
    </xf>
    <xf numFmtId="3" fontId="21" fillId="0" borderId="11" xfId="92" applyNumberFormat="1" applyFont="1" applyFill="1" applyBorder="1" applyAlignment="1">
      <alignment horizontal="right" vertical="center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0" fontId="11" fillId="0" borderId="11" xfId="92" applyFont="1" applyFill="1" applyBorder="1" applyAlignment="1" applyProtection="1">
      <alignment horizontal="center" vertical="center"/>
      <protection locked="0"/>
    </xf>
    <xf numFmtId="3" fontId="17" fillId="0" borderId="11" xfId="92" applyNumberFormat="1" applyFont="1" applyFill="1" applyBorder="1" applyAlignment="1" applyProtection="1">
      <alignment horizontal="right" vertical="center"/>
      <protection/>
    </xf>
    <xf numFmtId="49" fontId="28" fillId="0" borderId="11" xfId="92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21" fillId="0" borderId="0" xfId="92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92" applyFont="1" applyFill="1" applyAlignment="1" applyProtection="1">
      <alignment horizontal="left" vertical="center"/>
      <protection/>
    </xf>
    <xf numFmtId="0" fontId="30" fillId="0" borderId="0" xfId="92" applyFont="1" applyFill="1" applyAlignment="1" applyProtection="1">
      <alignment horizontal="left" vertical="center"/>
      <protection/>
    </xf>
    <xf numFmtId="0" fontId="33" fillId="0" borderId="0" xfId="93" applyFont="1" applyFill="1" applyBorder="1" applyAlignment="1">
      <alignment horizontal="left" wrapText="1"/>
      <protection/>
    </xf>
    <xf numFmtId="0" fontId="33" fillId="0" borderId="0" xfId="93" applyFont="1" applyFill="1" applyBorder="1" applyAlignment="1">
      <alignment horizontal="left"/>
      <protection/>
    </xf>
    <xf numFmtId="0" fontId="14" fillId="0" borderId="11" xfId="92" applyFont="1" applyFill="1" applyBorder="1" applyAlignment="1" applyProtection="1">
      <alignment horizontal="left" vertical="center" wrapText="1"/>
      <protection/>
    </xf>
    <xf numFmtId="0" fontId="12" fillId="0" borderId="0" xfId="94" applyNumberFormat="1" applyFont="1" applyFill="1" applyBorder="1" applyAlignment="1" applyProtection="1">
      <alignment horizontal="left" vertical="center" wrapText="1"/>
      <protection/>
    </xf>
    <xf numFmtId="0" fontId="13" fillId="0" borderId="0" xfId="94" applyNumberFormat="1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_meresha_07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ід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ичайний 10" xfId="64"/>
    <cellStyle name="Звичайний 11" xfId="65"/>
    <cellStyle name="Звичайний 12" xfId="66"/>
    <cellStyle name="Звичайний 13" xfId="67"/>
    <cellStyle name="Звичайний 14" xfId="68"/>
    <cellStyle name="Звичайний 15" xfId="69"/>
    <cellStyle name="Звичайний 16" xfId="70"/>
    <cellStyle name="Звичайний 17" xfId="71"/>
    <cellStyle name="Звичайний 18" xfId="72"/>
    <cellStyle name="Звичайний 19" xfId="73"/>
    <cellStyle name="Звичайний 2" xfId="74"/>
    <cellStyle name="Звичайний 20" xfId="75"/>
    <cellStyle name="Звичайний 3" xfId="76"/>
    <cellStyle name="Звичайний 4" xfId="77"/>
    <cellStyle name="Звичайний 5" xfId="78"/>
    <cellStyle name="Звичайний 6" xfId="79"/>
    <cellStyle name="Звичайний 7" xfId="80"/>
    <cellStyle name="Звичайний 8" xfId="81"/>
    <cellStyle name="Звичайний 9" xfId="82"/>
    <cellStyle name="Звичайний_Додаток _ 3 зм_ни 4575" xfId="83"/>
    <cellStyle name="Зв'язана клітинка" xfId="84"/>
    <cellStyle name="Итог" xfId="85"/>
    <cellStyle name="Контрольна клітинка" xfId="86"/>
    <cellStyle name="Контрольная ячейка" xfId="87"/>
    <cellStyle name="Назва" xfId="88"/>
    <cellStyle name="Название" xfId="89"/>
    <cellStyle name="Нейтральный" xfId="90"/>
    <cellStyle name="Обычный 2" xfId="91"/>
    <cellStyle name="Обычный_Дод 7 РП 30.01.12" xfId="92"/>
    <cellStyle name="Обычный_Додаток 6 джерела.." xfId="93"/>
    <cellStyle name="Обычный_Додаток7 програми" xfId="94"/>
    <cellStyle name="Followed Hyperlink" xfId="95"/>
    <cellStyle name="Плохой" xfId="96"/>
    <cellStyle name="Пояснение" xfId="97"/>
    <cellStyle name="Примечание" xfId="98"/>
    <cellStyle name="Примечание 2" xfId="99"/>
    <cellStyle name="Percent" xfId="100"/>
    <cellStyle name="Связанная ячейка" xfId="101"/>
    <cellStyle name="Стиль 1" xfId="102"/>
    <cellStyle name="Текст попередж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336"/>
  <sheetViews>
    <sheetView showZeros="0" tabSelected="1" view="pageBreakPreview" zoomScaleSheetLayoutView="100" zoomScalePageLayoutView="0" workbookViewId="0" topLeftCell="A1">
      <pane xSplit="4" ySplit="6" topLeftCell="E15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57" sqref="E157"/>
    </sheetView>
  </sheetViews>
  <sheetFormatPr defaultColWidth="9.83203125" defaultRowHeight="12.75"/>
  <cols>
    <col min="1" max="1" width="15.83203125" style="10" customWidth="1"/>
    <col min="2" max="2" width="12" style="10" customWidth="1"/>
    <col min="3" max="3" width="13.66015625" style="10" customWidth="1"/>
    <col min="4" max="4" width="66.16015625" style="11" customWidth="1"/>
    <col min="5" max="5" width="62.16015625" style="9" customWidth="1"/>
    <col min="6" max="6" width="22" style="9" customWidth="1"/>
    <col min="7" max="7" width="25.66015625" style="9" customWidth="1"/>
    <col min="8" max="8" width="25.5" style="9" customWidth="1"/>
    <col min="9" max="20" width="20.16015625" style="9" customWidth="1"/>
    <col min="21" max="48" width="9.83203125" style="9" customWidth="1"/>
    <col min="49" max="66" width="67.66015625" style="9" customWidth="1"/>
    <col min="67" max="16384" width="9.83203125" style="9" customWidth="1"/>
  </cols>
  <sheetData>
    <row r="1" spans="1:9" ht="16.5">
      <c r="A1" s="8"/>
      <c r="B1" s="8"/>
      <c r="C1" s="8"/>
      <c r="D1" s="8"/>
      <c r="E1" s="8"/>
      <c r="G1" s="90" t="s">
        <v>388</v>
      </c>
      <c r="H1" s="90"/>
      <c r="I1" s="37"/>
    </row>
    <row r="2" spans="1:9" ht="16.5">
      <c r="A2" s="8"/>
      <c r="B2" s="8"/>
      <c r="C2" s="8"/>
      <c r="D2" s="8"/>
      <c r="E2" s="8"/>
      <c r="G2" s="90" t="s">
        <v>119</v>
      </c>
      <c r="H2" s="90"/>
      <c r="I2" s="37"/>
    </row>
    <row r="3" spans="1:8" ht="16.5" customHeight="1">
      <c r="A3" s="8"/>
      <c r="B3" s="8"/>
      <c r="C3" s="8"/>
      <c r="D3" s="8"/>
      <c r="E3" s="8"/>
      <c r="F3" s="1"/>
      <c r="G3" s="96"/>
      <c r="H3" s="96"/>
    </row>
    <row r="4" spans="1:8" ht="56.25" customHeight="1">
      <c r="A4" s="97" t="s">
        <v>121</v>
      </c>
      <c r="B4" s="97"/>
      <c r="C4" s="97"/>
      <c r="D4" s="97"/>
      <c r="E4" s="97"/>
      <c r="F4" s="97"/>
      <c r="G4" s="97"/>
      <c r="H4" s="97"/>
    </row>
    <row r="5" spans="1:8" ht="17.25" customHeight="1">
      <c r="A5" s="2"/>
      <c r="B5" s="2"/>
      <c r="C5" s="2"/>
      <c r="D5" s="2"/>
      <c r="E5" s="2"/>
      <c r="F5" s="2"/>
      <c r="G5" s="2"/>
      <c r="H5" s="12" t="s">
        <v>0</v>
      </c>
    </row>
    <row r="6" spans="1:8" ht="81.75" customHeight="1">
      <c r="A6" s="13" t="s">
        <v>55</v>
      </c>
      <c r="B6" s="14" t="s">
        <v>99</v>
      </c>
      <c r="C6" s="38" t="s">
        <v>101</v>
      </c>
      <c r="D6" s="14" t="s">
        <v>100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9" s="4" customFormat="1" ht="43.5" customHeight="1">
      <c r="A7" s="16"/>
      <c r="B7" s="16"/>
      <c r="C7" s="16"/>
      <c r="D7" s="17"/>
      <c r="E7" s="18" t="s">
        <v>392</v>
      </c>
      <c r="F7" s="19">
        <f>F9</f>
        <v>66721100</v>
      </c>
      <c r="G7" s="19">
        <f>G9</f>
        <v>20770000</v>
      </c>
      <c r="H7" s="19">
        <f aca="true" t="shared" si="0" ref="H7:H70">F7+G7</f>
        <v>87491100</v>
      </c>
      <c r="I7" s="3"/>
    </row>
    <row r="8" spans="1:8" ht="20.25" customHeight="1">
      <c r="A8" s="62"/>
      <c r="B8" s="62"/>
      <c r="C8" s="62"/>
      <c r="D8" s="62"/>
      <c r="E8" s="20" t="s">
        <v>5</v>
      </c>
      <c r="F8" s="63"/>
      <c r="G8" s="63"/>
      <c r="H8" s="19">
        <f t="shared" si="0"/>
        <v>0</v>
      </c>
    </row>
    <row r="9" spans="1:8" ht="20.25" customHeight="1">
      <c r="A9" s="21" t="s">
        <v>59</v>
      </c>
      <c r="B9" s="21"/>
      <c r="C9" s="21"/>
      <c r="D9" s="22" t="s">
        <v>6</v>
      </c>
      <c r="E9" s="20"/>
      <c r="F9" s="63">
        <f>F10</f>
        <v>66721100</v>
      </c>
      <c r="G9" s="63">
        <f>G10</f>
        <v>20770000</v>
      </c>
      <c r="H9" s="19">
        <f t="shared" si="0"/>
        <v>87491100</v>
      </c>
    </row>
    <row r="10" spans="1:8" ht="20.25" customHeight="1">
      <c r="A10" s="21" t="s">
        <v>60</v>
      </c>
      <c r="B10" s="21"/>
      <c r="C10" s="21"/>
      <c r="D10" s="22" t="s">
        <v>6</v>
      </c>
      <c r="E10" s="20"/>
      <c r="F10" s="63">
        <f>F11+F12</f>
        <v>66721100</v>
      </c>
      <c r="G10" s="63">
        <f>G11+G12</f>
        <v>20770000</v>
      </c>
      <c r="H10" s="19">
        <f t="shared" si="0"/>
        <v>87491100</v>
      </c>
    </row>
    <row r="11" spans="1:8" ht="18" customHeight="1">
      <c r="A11" s="16" t="s">
        <v>237</v>
      </c>
      <c r="B11" s="16" t="s">
        <v>14</v>
      </c>
      <c r="C11" s="16" t="s">
        <v>49</v>
      </c>
      <c r="D11" s="17" t="s">
        <v>236</v>
      </c>
      <c r="E11" s="20"/>
      <c r="F11" s="24">
        <v>6721100</v>
      </c>
      <c r="G11" s="63">
        <v>0</v>
      </c>
      <c r="H11" s="19">
        <f t="shared" si="0"/>
        <v>6721100</v>
      </c>
    </row>
    <row r="12" spans="1:8" ht="15.75" customHeight="1">
      <c r="A12" s="16" t="s">
        <v>122</v>
      </c>
      <c r="B12" s="16" t="s">
        <v>123</v>
      </c>
      <c r="C12" s="16" t="s">
        <v>14</v>
      </c>
      <c r="D12" s="23" t="s">
        <v>391</v>
      </c>
      <c r="E12" s="20"/>
      <c r="F12" s="64">
        <f>F14+F15+F16</f>
        <v>60000000</v>
      </c>
      <c r="G12" s="64">
        <f>G14+G15+G16</f>
        <v>20770000</v>
      </c>
      <c r="H12" s="19">
        <f t="shared" si="0"/>
        <v>80770000</v>
      </c>
    </row>
    <row r="13" spans="1:8" ht="15">
      <c r="A13" s="16"/>
      <c r="B13" s="16"/>
      <c r="C13" s="16"/>
      <c r="D13" s="23" t="s">
        <v>5</v>
      </c>
      <c r="E13" s="20"/>
      <c r="F13" s="24"/>
      <c r="G13" s="64"/>
      <c r="H13" s="19">
        <f t="shared" si="0"/>
        <v>0</v>
      </c>
    </row>
    <row r="14" spans="1:8" s="77" customFormat="1" ht="45">
      <c r="A14" s="27"/>
      <c r="B14" s="27"/>
      <c r="C14" s="27"/>
      <c r="D14" s="75" t="s">
        <v>310</v>
      </c>
      <c r="E14" s="28"/>
      <c r="F14" s="30">
        <v>60000000</v>
      </c>
      <c r="G14" s="76"/>
      <c r="H14" s="19">
        <f t="shared" si="0"/>
        <v>60000000</v>
      </c>
    </row>
    <row r="15" spans="1:8" s="77" customFormat="1" ht="120">
      <c r="A15" s="27"/>
      <c r="B15" s="27"/>
      <c r="C15" s="27"/>
      <c r="D15" s="75" t="s">
        <v>235</v>
      </c>
      <c r="E15" s="28"/>
      <c r="F15" s="30"/>
      <c r="G15" s="76">
        <v>7000000</v>
      </c>
      <c r="H15" s="19">
        <f t="shared" si="0"/>
        <v>7000000</v>
      </c>
    </row>
    <row r="16" spans="1:8" s="77" customFormat="1" ht="45">
      <c r="A16" s="27"/>
      <c r="B16" s="27"/>
      <c r="C16" s="27"/>
      <c r="D16" s="75" t="s">
        <v>309</v>
      </c>
      <c r="E16" s="28"/>
      <c r="F16" s="30"/>
      <c r="G16" s="76">
        <v>13770000</v>
      </c>
      <c r="H16" s="19">
        <f t="shared" si="0"/>
        <v>13770000</v>
      </c>
    </row>
    <row r="17" spans="1:9" s="6" customFormat="1" ht="90.75" customHeight="1">
      <c r="A17" s="16"/>
      <c r="B17" s="16"/>
      <c r="C17" s="16"/>
      <c r="D17" s="17"/>
      <c r="E17" s="18" t="s">
        <v>54</v>
      </c>
      <c r="F17" s="19">
        <f>F19</f>
        <v>25000000</v>
      </c>
      <c r="G17" s="19">
        <f>G19</f>
        <v>96030000</v>
      </c>
      <c r="H17" s="19">
        <f t="shared" si="0"/>
        <v>121030000</v>
      </c>
      <c r="I17" s="3"/>
    </row>
    <row r="18" spans="1:9" s="4" customFormat="1" ht="15">
      <c r="A18" s="16"/>
      <c r="B18" s="16"/>
      <c r="C18" s="16"/>
      <c r="D18" s="17"/>
      <c r="E18" s="20" t="s">
        <v>5</v>
      </c>
      <c r="F18" s="24"/>
      <c r="G18" s="24"/>
      <c r="H18" s="19">
        <f t="shared" si="0"/>
        <v>0</v>
      </c>
      <c r="I18" s="3"/>
    </row>
    <row r="19" spans="1:9" s="7" customFormat="1" ht="15">
      <c r="A19" s="21" t="s">
        <v>59</v>
      </c>
      <c r="B19" s="21"/>
      <c r="C19" s="21"/>
      <c r="D19" s="22" t="s">
        <v>6</v>
      </c>
      <c r="E19" s="35"/>
      <c r="F19" s="19">
        <f>F20</f>
        <v>25000000</v>
      </c>
      <c r="G19" s="19">
        <f>G20</f>
        <v>96030000</v>
      </c>
      <c r="H19" s="19">
        <f t="shared" si="0"/>
        <v>121030000</v>
      </c>
      <c r="I19" s="3"/>
    </row>
    <row r="20" spans="1:9" s="7" customFormat="1" ht="15">
      <c r="A20" s="21" t="s">
        <v>60</v>
      </c>
      <c r="B20" s="21"/>
      <c r="C20" s="21"/>
      <c r="D20" s="22" t="s">
        <v>6</v>
      </c>
      <c r="E20" s="35"/>
      <c r="F20" s="19">
        <f>F21+F22</f>
        <v>25000000</v>
      </c>
      <c r="G20" s="19">
        <f>G21+G22</f>
        <v>96030000</v>
      </c>
      <c r="H20" s="19">
        <f t="shared" si="0"/>
        <v>121030000</v>
      </c>
      <c r="I20" s="3"/>
    </row>
    <row r="21" spans="1:9" s="4" customFormat="1" ht="15.75" customHeight="1">
      <c r="A21" s="57" t="s">
        <v>211</v>
      </c>
      <c r="B21" s="57" t="s">
        <v>212</v>
      </c>
      <c r="C21" s="57" t="s">
        <v>7</v>
      </c>
      <c r="D21" s="55" t="s">
        <v>75</v>
      </c>
      <c r="E21" s="35"/>
      <c r="F21" s="24"/>
      <c r="G21" s="24">
        <v>93030000</v>
      </c>
      <c r="H21" s="19">
        <f t="shared" si="0"/>
        <v>93030000</v>
      </c>
      <c r="I21" s="3"/>
    </row>
    <row r="22" spans="1:9" s="4" customFormat="1" ht="19.5" customHeight="1">
      <c r="A22" s="57" t="s">
        <v>213</v>
      </c>
      <c r="B22" s="57" t="s">
        <v>179</v>
      </c>
      <c r="C22" s="57" t="s">
        <v>7</v>
      </c>
      <c r="D22" s="55" t="s">
        <v>180</v>
      </c>
      <c r="E22" s="35"/>
      <c r="F22" s="24">
        <f>F23</f>
        <v>25000000</v>
      </c>
      <c r="G22" s="24">
        <f>G23</f>
        <v>3000000</v>
      </c>
      <c r="H22" s="19">
        <f t="shared" si="0"/>
        <v>28000000</v>
      </c>
      <c r="I22" s="3"/>
    </row>
    <row r="23" spans="1:9" s="6" customFormat="1" ht="19.5" customHeight="1">
      <c r="A23" s="83" t="s">
        <v>383</v>
      </c>
      <c r="B23" s="83" t="s">
        <v>249</v>
      </c>
      <c r="C23" s="27" t="s">
        <v>7</v>
      </c>
      <c r="D23" s="60" t="s">
        <v>76</v>
      </c>
      <c r="E23" s="36"/>
      <c r="F23" s="30">
        <v>25000000</v>
      </c>
      <c r="G23" s="30">
        <v>3000000</v>
      </c>
      <c r="H23" s="19">
        <f t="shared" si="0"/>
        <v>28000000</v>
      </c>
      <c r="I23" s="5"/>
    </row>
    <row r="24" spans="1:9" s="4" customFormat="1" ht="41.25" customHeight="1">
      <c r="A24" s="16"/>
      <c r="B24" s="16"/>
      <c r="C24" s="16"/>
      <c r="D24" s="17"/>
      <c r="E24" s="35" t="s">
        <v>393</v>
      </c>
      <c r="F24" s="19">
        <f>F26</f>
        <v>2000000</v>
      </c>
      <c r="G24" s="19">
        <f>G26</f>
        <v>0</v>
      </c>
      <c r="H24" s="19">
        <f t="shared" si="0"/>
        <v>2000000</v>
      </c>
      <c r="I24" s="3"/>
    </row>
    <row r="25" spans="1:9" s="4" customFormat="1" ht="17.25" customHeight="1">
      <c r="A25" s="16"/>
      <c r="B25" s="16"/>
      <c r="C25" s="16"/>
      <c r="D25" s="17"/>
      <c r="E25" s="20" t="s">
        <v>5</v>
      </c>
      <c r="F25" s="19"/>
      <c r="G25" s="19"/>
      <c r="H25" s="19">
        <f t="shared" si="0"/>
        <v>0</v>
      </c>
      <c r="I25" s="3"/>
    </row>
    <row r="26" spans="1:9" s="4" customFormat="1" ht="20.25" customHeight="1">
      <c r="A26" s="21" t="s">
        <v>59</v>
      </c>
      <c r="B26" s="21"/>
      <c r="C26" s="21"/>
      <c r="D26" s="22" t="s">
        <v>6</v>
      </c>
      <c r="E26" s="35"/>
      <c r="F26" s="19">
        <f>F27</f>
        <v>2000000</v>
      </c>
      <c r="G26" s="19">
        <f>G27</f>
        <v>0</v>
      </c>
      <c r="H26" s="19">
        <f t="shared" si="0"/>
        <v>2000000</v>
      </c>
      <c r="I26" s="3"/>
    </row>
    <row r="27" spans="1:9" s="4" customFormat="1" ht="20.25" customHeight="1">
      <c r="A27" s="21" t="s">
        <v>60</v>
      </c>
      <c r="B27" s="21"/>
      <c r="C27" s="21"/>
      <c r="D27" s="22" t="s">
        <v>6</v>
      </c>
      <c r="E27" s="35"/>
      <c r="F27" s="19">
        <f>F28</f>
        <v>2000000</v>
      </c>
      <c r="G27" s="19">
        <f>G28</f>
        <v>0</v>
      </c>
      <c r="H27" s="19">
        <f t="shared" si="0"/>
        <v>2000000</v>
      </c>
      <c r="I27" s="3"/>
    </row>
    <row r="28" spans="1:9" s="4" customFormat="1" ht="15">
      <c r="A28" s="16" t="s">
        <v>122</v>
      </c>
      <c r="B28" s="16" t="s">
        <v>123</v>
      </c>
      <c r="C28" s="16" t="s">
        <v>14</v>
      </c>
      <c r="D28" s="23" t="s">
        <v>391</v>
      </c>
      <c r="E28" s="80"/>
      <c r="F28" s="24">
        <f>F30+F31</f>
        <v>2000000</v>
      </c>
      <c r="G28" s="24">
        <f>G30+G31</f>
        <v>0</v>
      </c>
      <c r="H28" s="19">
        <f t="shared" si="0"/>
        <v>2000000</v>
      </c>
      <c r="I28" s="3"/>
    </row>
    <row r="29" spans="1:8" ht="15">
      <c r="A29" s="16"/>
      <c r="B29" s="16"/>
      <c r="C29" s="16"/>
      <c r="D29" s="23" t="s">
        <v>5</v>
      </c>
      <c r="E29" s="20"/>
      <c r="F29" s="24"/>
      <c r="G29" s="64"/>
      <c r="H29" s="19">
        <f t="shared" si="0"/>
        <v>0</v>
      </c>
    </row>
    <row r="30" spans="1:8" s="77" customFormat="1" ht="60">
      <c r="A30" s="27"/>
      <c r="B30" s="27"/>
      <c r="C30" s="27"/>
      <c r="D30" s="60" t="s">
        <v>120</v>
      </c>
      <c r="E30" s="28"/>
      <c r="F30" s="30">
        <v>1000000</v>
      </c>
      <c r="G30" s="76"/>
      <c r="H30" s="19">
        <f t="shared" si="0"/>
        <v>1000000</v>
      </c>
    </row>
    <row r="31" spans="1:8" s="77" customFormat="1" ht="75">
      <c r="A31" s="27"/>
      <c r="B31" s="27"/>
      <c r="C31" s="27"/>
      <c r="D31" s="60" t="s">
        <v>238</v>
      </c>
      <c r="E31" s="28"/>
      <c r="F31" s="30">
        <v>1000000</v>
      </c>
      <c r="G31" s="76"/>
      <c r="H31" s="19">
        <f t="shared" si="0"/>
        <v>1000000</v>
      </c>
    </row>
    <row r="32" spans="1:9" s="4" customFormat="1" ht="71.25">
      <c r="A32" s="16"/>
      <c r="B32" s="16"/>
      <c r="C32" s="16"/>
      <c r="D32" s="17"/>
      <c r="E32" s="35" t="s">
        <v>394</v>
      </c>
      <c r="F32" s="19">
        <f>F34</f>
        <v>3810000</v>
      </c>
      <c r="G32" s="19">
        <f>G34</f>
        <v>0</v>
      </c>
      <c r="H32" s="19">
        <f t="shared" si="0"/>
        <v>3810000</v>
      </c>
      <c r="I32" s="3"/>
    </row>
    <row r="33" spans="1:9" s="4" customFormat="1" ht="20.25" customHeight="1">
      <c r="A33" s="16"/>
      <c r="B33" s="16"/>
      <c r="C33" s="16"/>
      <c r="D33" s="17"/>
      <c r="E33" s="20" t="s">
        <v>5</v>
      </c>
      <c r="F33" s="24"/>
      <c r="G33" s="24"/>
      <c r="H33" s="19">
        <f t="shared" si="0"/>
        <v>0</v>
      </c>
      <c r="I33" s="3"/>
    </row>
    <row r="34" spans="1:9" s="4" customFormat="1" ht="15">
      <c r="A34" s="21" t="s">
        <v>59</v>
      </c>
      <c r="B34" s="21"/>
      <c r="C34" s="21"/>
      <c r="D34" s="22" t="s">
        <v>6</v>
      </c>
      <c r="E34" s="20"/>
      <c r="F34" s="19">
        <f>F35</f>
        <v>3810000</v>
      </c>
      <c r="G34" s="19">
        <f>G35</f>
        <v>0</v>
      </c>
      <c r="H34" s="19">
        <f t="shared" si="0"/>
        <v>3810000</v>
      </c>
      <c r="I34" s="3"/>
    </row>
    <row r="35" spans="1:9" s="4" customFormat="1" ht="15">
      <c r="A35" s="21" t="s">
        <v>60</v>
      </c>
      <c r="B35" s="21"/>
      <c r="C35" s="21"/>
      <c r="D35" s="22" t="s">
        <v>6</v>
      </c>
      <c r="E35" s="20"/>
      <c r="F35" s="19">
        <f>F36</f>
        <v>3810000</v>
      </c>
      <c r="G35" s="19">
        <f>G36</f>
        <v>0</v>
      </c>
      <c r="H35" s="19">
        <f t="shared" si="0"/>
        <v>3810000</v>
      </c>
      <c r="I35" s="3"/>
    </row>
    <row r="36" spans="1:9" s="4" customFormat="1" ht="15">
      <c r="A36" s="16" t="s">
        <v>245</v>
      </c>
      <c r="B36" s="16" t="s">
        <v>246</v>
      </c>
      <c r="C36" s="16" t="s">
        <v>103</v>
      </c>
      <c r="D36" s="55" t="s">
        <v>247</v>
      </c>
      <c r="E36" s="20"/>
      <c r="F36" s="24">
        <v>3810000</v>
      </c>
      <c r="G36" s="24"/>
      <c r="H36" s="19">
        <f t="shared" si="0"/>
        <v>3810000</v>
      </c>
      <c r="I36" s="3"/>
    </row>
    <row r="37" spans="1:9" s="4" customFormat="1" ht="43.5" customHeight="1">
      <c r="A37" s="16"/>
      <c r="B37" s="16"/>
      <c r="C37" s="16"/>
      <c r="D37" s="17"/>
      <c r="E37" s="18" t="s">
        <v>8</v>
      </c>
      <c r="F37" s="19">
        <f>F39</f>
        <v>245606247</v>
      </c>
      <c r="G37" s="19">
        <f>G39</f>
        <v>0</v>
      </c>
      <c r="H37" s="19">
        <f t="shared" si="0"/>
        <v>245606247</v>
      </c>
      <c r="I37" s="3"/>
    </row>
    <row r="38" spans="1:9" s="4" customFormat="1" ht="15">
      <c r="A38" s="25"/>
      <c r="B38" s="25"/>
      <c r="C38" s="25"/>
      <c r="D38" s="25"/>
      <c r="E38" s="20" t="s">
        <v>5</v>
      </c>
      <c r="F38" s="26"/>
      <c r="G38" s="26"/>
      <c r="H38" s="19">
        <f t="shared" si="0"/>
        <v>0</v>
      </c>
      <c r="I38" s="3"/>
    </row>
    <row r="39" spans="1:9" s="4" customFormat="1" ht="28.5">
      <c r="A39" s="21" t="s">
        <v>125</v>
      </c>
      <c r="B39" s="21"/>
      <c r="C39" s="21"/>
      <c r="D39" s="22" t="s">
        <v>9</v>
      </c>
      <c r="E39" s="20"/>
      <c r="F39" s="65">
        <f>F40</f>
        <v>245606247</v>
      </c>
      <c r="G39" s="65">
        <f>G40</f>
        <v>0</v>
      </c>
      <c r="H39" s="19">
        <f t="shared" si="0"/>
        <v>245606247</v>
      </c>
      <c r="I39" s="3"/>
    </row>
    <row r="40" spans="1:9" s="4" customFormat="1" ht="28.5">
      <c r="A40" s="21" t="s">
        <v>126</v>
      </c>
      <c r="B40" s="21"/>
      <c r="C40" s="21"/>
      <c r="D40" s="22" t="s">
        <v>9</v>
      </c>
      <c r="E40" s="20"/>
      <c r="F40" s="65">
        <f>F41+F47</f>
        <v>245606247</v>
      </c>
      <c r="G40" s="65">
        <f>G41+G47</f>
        <v>0</v>
      </c>
      <c r="H40" s="19">
        <f t="shared" si="0"/>
        <v>245606247</v>
      </c>
      <c r="I40" s="3"/>
    </row>
    <row r="41" spans="1:9" s="6" customFormat="1" ht="21.75" customHeight="1">
      <c r="A41" s="16" t="s">
        <v>127</v>
      </c>
      <c r="B41" s="16" t="s">
        <v>128</v>
      </c>
      <c r="C41" s="27"/>
      <c r="D41" s="17" t="s">
        <v>78</v>
      </c>
      <c r="E41" s="28"/>
      <c r="F41" s="24">
        <f>F42+F43+F46</f>
        <v>72996720</v>
      </c>
      <c r="G41" s="24">
        <f>G42+G43+G46</f>
        <v>0</v>
      </c>
      <c r="H41" s="19">
        <f t="shared" si="0"/>
        <v>72996720</v>
      </c>
      <c r="I41" s="5"/>
    </row>
    <row r="42" spans="1:9" s="6" customFormat="1" ht="30">
      <c r="A42" s="27" t="s">
        <v>129</v>
      </c>
      <c r="B42" s="27" t="s">
        <v>130</v>
      </c>
      <c r="C42" s="27" t="s">
        <v>10</v>
      </c>
      <c r="D42" s="29" t="s">
        <v>131</v>
      </c>
      <c r="E42" s="28"/>
      <c r="F42" s="30">
        <v>891798</v>
      </c>
      <c r="G42" s="30">
        <v>0</v>
      </c>
      <c r="H42" s="19">
        <f t="shared" si="0"/>
        <v>891798</v>
      </c>
      <c r="I42" s="5"/>
    </row>
    <row r="43" spans="1:9" s="6" customFormat="1" ht="30">
      <c r="A43" s="27" t="s">
        <v>132</v>
      </c>
      <c r="B43" s="27" t="s">
        <v>133</v>
      </c>
      <c r="C43" s="27" t="s">
        <v>10</v>
      </c>
      <c r="D43" s="29" t="s">
        <v>397</v>
      </c>
      <c r="E43" s="28"/>
      <c r="F43" s="30">
        <v>65173600</v>
      </c>
      <c r="G43" s="30">
        <v>0</v>
      </c>
      <c r="H43" s="19">
        <f t="shared" si="0"/>
        <v>65173600</v>
      </c>
      <c r="I43" s="5"/>
    </row>
    <row r="44" spans="1:9" s="6" customFormat="1" ht="15">
      <c r="A44" s="27"/>
      <c r="B44" s="27"/>
      <c r="C44" s="27"/>
      <c r="D44" s="60" t="s">
        <v>5</v>
      </c>
      <c r="E44" s="28"/>
      <c r="F44" s="30"/>
      <c r="G44" s="30"/>
      <c r="H44" s="19">
        <f t="shared" si="0"/>
        <v>0</v>
      </c>
      <c r="I44" s="5"/>
    </row>
    <row r="45" spans="1:9" s="6" customFormat="1" ht="15">
      <c r="A45" s="27"/>
      <c r="B45" s="27"/>
      <c r="C45" s="27"/>
      <c r="D45" s="60" t="s">
        <v>11</v>
      </c>
      <c r="E45" s="28"/>
      <c r="F45" s="30">
        <v>65173600</v>
      </c>
      <c r="G45" s="30"/>
      <c r="H45" s="19">
        <f t="shared" si="0"/>
        <v>65173600</v>
      </c>
      <c r="I45" s="5"/>
    </row>
    <row r="46" spans="1:9" s="6" customFormat="1" ht="15">
      <c r="A46" s="27" t="s">
        <v>134</v>
      </c>
      <c r="B46" s="27" t="s">
        <v>135</v>
      </c>
      <c r="C46" s="27" t="s">
        <v>10</v>
      </c>
      <c r="D46" s="29" t="s">
        <v>46</v>
      </c>
      <c r="E46" s="66"/>
      <c r="F46" s="30">
        <v>6931322</v>
      </c>
      <c r="G46" s="30">
        <v>0</v>
      </c>
      <c r="H46" s="19">
        <f t="shared" si="0"/>
        <v>6931322</v>
      </c>
      <c r="I46" s="5"/>
    </row>
    <row r="47" spans="1:9" s="4" customFormat="1" ht="15">
      <c r="A47" s="16" t="s">
        <v>136</v>
      </c>
      <c r="B47" s="16" t="s">
        <v>137</v>
      </c>
      <c r="C47" s="16" t="s">
        <v>10</v>
      </c>
      <c r="D47" s="17" t="s">
        <v>398</v>
      </c>
      <c r="E47" s="84"/>
      <c r="F47" s="24">
        <v>172609527</v>
      </c>
      <c r="G47" s="24">
        <v>0</v>
      </c>
      <c r="H47" s="19">
        <f t="shared" si="0"/>
        <v>172609527</v>
      </c>
      <c r="I47" s="3"/>
    </row>
    <row r="48" spans="1:9" s="6" customFormat="1" ht="15">
      <c r="A48" s="27"/>
      <c r="B48" s="27"/>
      <c r="C48" s="27"/>
      <c r="D48" s="60" t="s">
        <v>5</v>
      </c>
      <c r="E48" s="28"/>
      <c r="F48" s="30"/>
      <c r="G48" s="30"/>
      <c r="H48" s="19">
        <f t="shared" si="0"/>
        <v>0</v>
      </c>
      <c r="I48" s="5"/>
    </row>
    <row r="49" spans="1:9" s="6" customFormat="1" ht="15">
      <c r="A49" s="27"/>
      <c r="B49" s="27"/>
      <c r="C49" s="27"/>
      <c r="D49" s="60" t="s">
        <v>11</v>
      </c>
      <c r="E49" s="28"/>
      <c r="F49" s="30">
        <v>45893800</v>
      </c>
      <c r="G49" s="30"/>
      <c r="H49" s="19">
        <f t="shared" si="0"/>
        <v>45893800</v>
      </c>
      <c r="I49" s="5"/>
    </row>
    <row r="50" spans="1:9" s="4" customFormat="1" ht="39" customHeight="1">
      <c r="A50" s="21"/>
      <c r="B50" s="21"/>
      <c r="C50" s="21"/>
      <c r="D50" s="22"/>
      <c r="E50" s="18" t="s">
        <v>314</v>
      </c>
      <c r="F50" s="19">
        <f>F52</f>
        <v>29314903</v>
      </c>
      <c r="G50" s="19">
        <f>G52</f>
        <v>0</v>
      </c>
      <c r="H50" s="19">
        <f t="shared" si="0"/>
        <v>29314903</v>
      </c>
      <c r="I50" s="3"/>
    </row>
    <row r="51" spans="1:9" s="4" customFormat="1" ht="15">
      <c r="A51" s="25"/>
      <c r="B51" s="25"/>
      <c r="C51" s="25"/>
      <c r="D51" s="25"/>
      <c r="E51" s="20" t="s">
        <v>5</v>
      </c>
      <c r="F51" s="26"/>
      <c r="G51" s="26"/>
      <c r="H51" s="19">
        <f t="shared" si="0"/>
        <v>0</v>
      </c>
      <c r="I51" s="3"/>
    </row>
    <row r="52" spans="1:9" s="4" customFormat="1" ht="28.5">
      <c r="A52" s="21" t="s">
        <v>138</v>
      </c>
      <c r="B52" s="21"/>
      <c r="C52" s="21"/>
      <c r="D52" s="22" t="s">
        <v>12</v>
      </c>
      <c r="E52" s="18"/>
      <c r="F52" s="19">
        <f>F53</f>
        <v>29314903</v>
      </c>
      <c r="G52" s="19">
        <f>G53</f>
        <v>0</v>
      </c>
      <c r="H52" s="19">
        <f t="shared" si="0"/>
        <v>29314903</v>
      </c>
      <c r="I52" s="3"/>
    </row>
    <row r="53" spans="1:9" s="4" customFormat="1" ht="28.5">
      <c r="A53" s="21" t="s">
        <v>139</v>
      </c>
      <c r="B53" s="21"/>
      <c r="C53" s="21"/>
      <c r="D53" s="22" t="s">
        <v>12</v>
      </c>
      <c r="E53" s="18"/>
      <c r="F53" s="19">
        <f>F54</f>
        <v>29314903</v>
      </c>
      <c r="G53" s="19">
        <f>G54</f>
        <v>0</v>
      </c>
      <c r="H53" s="19">
        <f>H54</f>
        <v>29314903</v>
      </c>
      <c r="I53" s="3"/>
    </row>
    <row r="54" spans="1:9" s="4" customFormat="1" ht="15">
      <c r="A54" s="16" t="s">
        <v>140</v>
      </c>
      <c r="B54" s="16" t="s">
        <v>96</v>
      </c>
      <c r="C54" s="16" t="s">
        <v>13</v>
      </c>
      <c r="D54" s="56" t="s">
        <v>141</v>
      </c>
      <c r="E54" s="25"/>
      <c r="F54" s="24">
        <v>29314903</v>
      </c>
      <c r="G54" s="24"/>
      <c r="H54" s="19">
        <f t="shared" si="0"/>
        <v>29314903</v>
      </c>
      <c r="I54" s="3"/>
    </row>
    <row r="55" spans="1:9" s="4" customFormat="1" ht="45.75" customHeight="1">
      <c r="A55" s="16"/>
      <c r="B55" s="16"/>
      <c r="C55" s="16"/>
      <c r="D55" s="17"/>
      <c r="E55" s="18" t="s">
        <v>395</v>
      </c>
      <c r="F55" s="19">
        <f>F57+F60+F64</f>
        <v>4392600</v>
      </c>
      <c r="G55" s="19">
        <f>G57+G60+G64</f>
        <v>0</v>
      </c>
      <c r="H55" s="19">
        <f t="shared" si="0"/>
        <v>4392600</v>
      </c>
      <c r="I55" s="3"/>
    </row>
    <row r="56" spans="1:9" s="4" customFormat="1" ht="15">
      <c r="A56" s="25"/>
      <c r="B56" s="25"/>
      <c r="C56" s="25"/>
      <c r="D56" s="25"/>
      <c r="E56" s="20" t="s">
        <v>5</v>
      </c>
      <c r="F56" s="26"/>
      <c r="G56" s="26"/>
      <c r="H56" s="19">
        <f t="shared" si="0"/>
        <v>0</v>
      </c>
      <c r="I56" s="3"/>
    </row>
    <row r="57" spans="1:9" s="4" customFormat="1" ht="30.75" customHeight="1">
      <c r="A57" s="21" t="s">
        <v>138</v>
      </c>
      <c r="B57" s="21"/>
      <c r="C57" s="21"/>
      <c r="D57" s="22" t="s">
        <v>12</v>
      </c>
      <c r="E57" s="20"/>
      <c r="F57" s="19">
        <f>F58</f>
        <v>1307600</v>
      </c>
      <c r="G57" s="19">
        <f>G58</f>
        <v>0</v>
      </c>
      <c r="H57" s="19">
        <f t="shared" si="0"/>
        <v>1307600</v>
      </c>
      <c r="I57" s="3"/>
    </row>
    <row r="58" spans="1:9" s="4" customFormat="1" ht="30.75" customHeight="1">
      <c r="A58" s="21" t="s">
        <v>139</v>
      </c>
      <c r="B58" s="21"/>
      <c r="C58" s="21"/>
      <c r="D58" s="22" t="s">
        <v>12</v>
      </c>
      <c r="E58" s="20"/>
      <c r="F58" s="19">
        <f>F59</f>
        <v>1307600</v>
      </c>
      <c r="G58" s="19">
        <f>G59</f>
        <v>0</v>
      </c>
      <c r="H58" s="19">
        <f t="shared" si="0"/>
        <v>1307600</v>
      </c>
      <c r="I58" s="3"/>
    </row>
    <row r="59" spans="1:9" s="4" customFormat="1" ht="15">
      <c r="A59" s="16" t="s">
        <v>140</v>
      </c>
      <c r="B59" s="16" t="s">
        <v>96</v>
      </c>
      <c r="C59" s="16" t="s">
        <v>13</v>
      </c>
      <c r="D59" s="56" t="s">
        <v>141</v>
      </c>
      <c r="E59" s="20"/>
      <c r="F59" s="24">
        <v>1307600</v>
      </c>
      <c r="G59" s="24">
        <v>0</v>
      </c>
      <c r="H59" s="19">
        <f t="shared" si="0"/>
        <v>1307600</v>
      </c>
      <c r="I59" s="3"/>
    </row>
    <row r="60" spans="1:9" s="4" customFormat="1" ht="28.5">
      <c r="A60" s="21" t="s">
        <v>142</v>
      </c>
      <c r="B60" s="21"/>
      <c r="C60" s="21"/>
      <c r="D60" s="22" t="s">
        <v>17</v>
      </c>
      <c r="E60" s="20"/>
      <c r="F60" s="19">
        <f aca="true" t="shared" si="1" ref="F60:G62">F61</f>
        <v>85000</v>
      </c>
      <c r="G60" s="19">
        <f t="shared" si="1"/>
        <v>0</v>
      </c>
      <c r="H60" s="19">
        <f t="shared" si="0"/>
        <v>85000</v>
      </c>
      <c r="I60" s="3"/>
    </row>
    <row r="61" spans="1:9" s="4" customFormat="1" ht="28.5">
      <c r="A61" s="21" t="s">
        <v>143</v>
      </c>
      <c r="B61" s="21"/>
      <c r="C61" s="21"/>
      <c r="D61" s="22" t="s">
        <v>17</v>
      </c>
      <c r="E61" s="20"/>
      <c r="F61" s="19">
        <f t="shared" si="1"/>
        <v>85000</v>
      </c>
      <c r="G61" s="19">
        <f t="shared" si="1"/>
        <v>0</v>
      </c>
      <c r="H61" s="19">
        <f t="shared" si="0"/>
        <v>85000</v>
      </c>
      <c r="I61" s="3"/>
    </row>
    <row r="62" spans="1:9" s="4" customFormat="1" ht="30">
      <c r="A62" s="16" t="s">
        <v>144</v>
      </c>
      <c r="B62" s="16" t="s">
        <v>145</v>
      </c>
      <c r="C62" s="16"/>
      <c r="D62" s="17" t="s">
        <v>80</v>
      </c>
      <c r="E62" s="20"/>
      <c r="F62" s="24">
        <f>F63</f>
        <v>85000</v>
      </c>
      <c r="G62" s="24">
        <f t="shared" si="1"/>
        <v>0</v>
      </c>
      <c r="H62" s="19">
        <f t="shared" si="0"/>
        <v>85000</v>
      </c>
      <c r="I62" s="3"/>
    </row>
    <row r="63" spans="1:9" s="6" customFormat="1" ht="30">
      <c r="A63" s="27" t="s">
        <v>147</v>
      </c>
      <c r="B63" s="27" t="s">
        <v>146</v>
      </c>
      <c r="C63" s="27" t="s">
        <v>15</v>
      </c>
      <c r="D63" s="60" t="s">
        <v>239</v>
      </c>
      <c r="E63" s="28"/>
      <c r="F63" s="30">
        <v>85000</v>
      </c>
      <c r="G63" s="30">
        <v>0</v>
      </c>
      <c r="H63" s="19">
        <f t="shared" si="0"/>
        <v>85000</v>
      </c>
      <c r="I63" s="5"/>
    </row>
    <row r="64" spans="1:9" s="4" customFormat="1" ht="33" customHeight="1">
      <c r="A64" s="21" t="s">
        <v>148</v>
      </c>
      <c r="B64" s="21"/>
      <c r="C64" s="21"/>
      <c r="D64" s="22" t="s">
        <v>45</v>
      </c>
      <c r="E64" s="20"/>
      <c r="F64" s="19">
        <f>F65</f>
        <v>3000000</v>
      </c>
      <c r="G64" s="19">
        <f>G65</f>
        <v>0</v>
      </c>
      <c r="H64" s="19">
        <f t="shared" si="0"/>
        <v>3000000</v>
      </c>
      <c r="I64" s="3"/>
    </row>
    <row r="65" spans="1:9" s="4" customFormat="1" ht="33" customHeight="1">
      <c r="A65" s="21" t="s">
        <v>149</v>
      </c>
      <c r="B65" s="21"/>
      <c r="C65" s="21"/>
      <c r="D65" s="22" t="s">
        <v>45</v>
      </c>
      <c r="E65" s="20"/>
      <c r="F65" s="19">
        <f>F67</f>
        <v>3000000</v>
      </c>
      <c r="G65" s="19">
        <f>G67</f>
        <v>0</v>
      </c>
      <c r="H65" s="19">
        <f t="shared" si="0"/>
        <v>3000000</v>
      </c>
      <c r="I65" s="3"/>
    </row>
    <row r="66" spans="1:9" s="4" customFormat="1" ht="15">
      <c r="A66" s="16" t="s">
        <v>150</v>
      </c>
      <c r="B66" s="16" t="s">
        <v>79</v>
      </c>
      <c r="C66" s="16"/>
      <c r="D66" s="17" t="s">
        <v>104</v>
      </c>
      <c r="E66" s="20"/>
      <c r="F66" s="24">
        <f>F67</f>
        <v>3000000</v>
      </c>
      <c r="G66" s="24">
        <f>G67</f>
        <v>0</v>
      </c>
      <c r="H66" s="19">
        <f t="shared" si="0"/>
        <v>3000000</v>
      </c>
      <c r="I66" s="3"/>
    </row>
    <row r="67" spans="1:9" s="6" customFormat="1" ht="45">
      <c r="A67" s="27" t="s">
        <v>152</v>
      </c>
      <c r="B67" s="27" t="s">
        <v>151</v>
      </c>
      <c r="C67" s="27" t="s">
        <v>15</v>
      </c>
      <c r="D67" s="29" t="s">
        <v>421</v>
      </c>
      <c r="E67" s="28"/>
      <c r="F67" s="30">
        <v>3000000</v>
      </c>
      <c r="G67" s="30"/>
      <c r="H67" s="19">
        <f t="shared" si="0"/>
        <v>3000000</v>
      </c>
      <c r="I67" s="5"/>
    </row>
    <row r="68" spans="1:9" s="4" customFormat="1" ht="57.75">
      <c r="A68" s="16"/>
      <c r="B68" s="16"/>
      <c r="C68" s="16"/>
      <c r="D68" s="17"/>
      <c r="E68" s="18" t="s">
        <v>396</v>
      </c>
      <c r="F68" s="19">
        <f>SUM(F70)</f>
        <v>209000</v>
      </c>
      <c r="G68" s="19">
        <f>SUM(G70)</f>
        <v>0</v>
      </c>
      <c r="H68" s="19">
        <f t="shared" si="0"/>
        <v>209000</v>
      </c>
      <c r="I68" s="3"/>
    </row>
    <row r="69" spans="1:9" s="4" customFormat="1" ht="15">
      <c r="A69" s="16"/>
      <c r="B69" s="16"/>
      <c r="C69" s="16"/>
      <c r="D69" s="17"/>
      <c r="E69" s="20" t="s">
        <v>5</v>
      </c>
      <c r="F69" s="26"/>
      <c r="G69" s="26"/>
      <c r="H69" s="19">
        <f t="shared" si="0"/>
        <v>0</v>
      </c>
      <c r="I69" s="3"/>
    </row>
    <row r="70" spans="1:9" s="4" customFormat="1" ht="33.75" customHeight="1">
      <c r="A70" s="21" t="s">
        <v>142</v>
      </c>
      <c r="B70" s="21"/>
      <c r="C70" s="21"/>
      <c r="D70" s="22" t="s">
        <v>17</v>
      </c>
      <c r="E70" s="20"/>
      <c r="F70" s="19">
        <f>F71</f>
        <v>209000</v>
      </c>
      <c r="G70" s="19">
        <f>G71</f>
        <v>0</v>
      </c>
      <c r="H70" s="19">
        <f t="shared" si="0"/>
        <v>209000</v>
      </c>
      <c r="I70" s="3"/>
    </row>
    <row r="71" spans="1:9" s="4" customFormat="1" ht="33.75" customHeight="1">
      <c r="A71" s="21" t="s">
        <v>143</v>
      </c>
      <c r="B71" s="21"/>
      <c r="C71" s="21"/>
      <c r="D71" s="22" t="s">
        <v>17</v>
      </c>
      <c r="E71" s="20"/>
      <c r="F71" s="19">
        <f>F72</f>
        <v>209000</v>
      </c>
      <c r="G71" s="19">
        <f>G72</f>
        <v>0</v>
      </c>
      <c r="H71" s="19">
        <f aca="true" t="shared" si="2" ref="H71:H134">F71+G71</f>
        <v>209000</v>
      </c>
      <c r="I71" s="3"/>
    </row>
    <row r="72" spans="1:9" s="4" customFormat="1" ht="29.25" customHeight="1">
      <c r="A72" s="16" t="s">
        <v>144</v>
      </c>
      <c r="B72" s="16" t="s">
        <v>145</v>
      </c>
      <c r="C72" s="16"/>
      <c r="D72" s="17" t="s">
        <v>80</v>
      </c>
      <c r="E72" s="20"/>
      <c r="F72" s="24">
        <f>F73+F74</f>
        <v>209000</v>
      </c>
      <c r="G72" s="24">
        <f>G73+G74</f>
        <v>0</v>
      </c>
      <c r="H72" s="19">
        <f t="shared" si="2"/>
        <v>209000</v>
      </c>
      <c r="I72" s="3"/>
    </row>
    <row r="73" spans="1:9" s="6" customFormat="1" ht="29.25" customHeight="1">
      <c r="A73" s="27" t="s">
        <v>154</v>
      </c>
      <c r="B73" s="27" t="s">
        <v>153</v>
      </c>
      <c r="C73" s="27" t="s">
        <v>15</v>
      </c>
      <c r="D73" s="29" t="s">
        <v>63</v>
      </c>
      <c r="E73" s="28"/>
      <c r="F73" s="30">
        <v>58000</v>
      </c>
      <c r="G73" s="30">
        <v>0</v>
      </c>
      <c r="H73" s="19">
        <f t="shared" si="2"/>
        <v>58000</v>
      </c>
      <c r="I73" s="5"/>
    </row>
    <row r="74" spans="1:9" s="6" customFormat="1" ht="18" customHeight="1">
      <c r="A74" s="27" t="s">
        <v>156</v>
      </c>
      <c r="B74" s="27" t="s">
        <v>155</v>
      </c>
      <c r="C74" s="27" t="s">
        <v>15</v>
      </c>
      <c r="D74" s="29" t="s">
        <v>422</v>
      </c>
      <c r="E74" s="28"/>
      <c r="F74" s="30">
        <v>151000</v>
      </c>
      <c r="G74" s="30">
        <v>0</v>
      </c>
      <c r="H74" s="19">
        <f t="shared" si="2"/>
        <v>151000</v>
      </c>
      <c r="I74" s="5"/>
    </row>
    <row r="75" spans="1:9" s="4" customFormat="1" ht="57.75">
      <c r="A75" s="21"/>
      <c r="B75" s="21"/>
      <c r="C75" s="21"/>
      <c r="D75" s="22"/>
      <c r="E75" s="18" t="s">
        <v>409</v>
      </c>
      <c r="F75" s="19">
        <f>F77+F81</f>
        <v>29833982</v>
      </c>
      <c r="G75" s="19">
        <f>G77+G81</f>
        <v>0</v>
      </c>
      <c r="H75" s="19">
        <f t="shared" si="2"/>
        <v>29833982</v>
      </c>
      <c r="I75" s="3"/>
    </row>
    <row r="76" spans="1:9" s="4" customFormat="1" ht="15">
      <c r="A76" s="21"/>
      <c r="B76" s="21"/>
      <c r="C76" s="21"/>
      <c r="D76" s="22"/>
      <c r="E76" s="20" t="s">
        <v>5</v>
      </c>
      <c r="F76" s="19"/>
      <c r="G76" s="19"/>
      <c r="H76" s="19">
        <f t="shared" si="2"/>
        <v>0</v>
      </c>
      <c r="I76" s="3"/>
    </row>
    <row r="77" spans="1:9" s="4" customFormat="1" ht="33.75" customHeight="1">
      <c r="A77" s="21" t="s">
        <v>138</v>
      </c>
      <c r="B77" s="21"/>
      <c r="C77" s="21"/>
      <c r="D77" s="22" t="s">
        <v>12</v>
      </c>
      <c r="E77" s="20"/>
      <c r="F77" s="19">
        <f>F78</f>
        <v>28603982</v>
      </c>
      <c r="G77" s="19">
        <f>G78</f>
        <v>0</v>
      </c>
      <c r="H77" s="19">
        <f t="shared" si="2"/>
        <v>28603982</v>
      </c>
      <c r="I77" s="3"/>
    </row>
    <row r="78" spans="1:9" s="4" customFormat="1" ht="33.75" customHeight="1">
      <c r="A78" s="21" t="s">
        <v>139</v>
      </c>
      <c r="B78" s="21"/>
      <c r="C78" s="21"/>
      <c r="D78" s="22" t="s">
        <v>12</v>
      </c>
      <c r="E78" s="20"/>
      <c r="F78" s="19">
        <f>F79+F80</f>
        <v>28603982</v>
      </c>
      <c r="G78" s="19">
        <f>G79+G80</f>
        <v>0</v>
      </c>
      <c r="H78" s="19">
        <f t="shared" si="2"/>
        <v>28603982</v>
      </c>
      <c r="I78" s="3"/>
    </row>
    <row r="79" spans="1:9" s="4" customFormat="1" ht="15">
      <c r="A79" s="16" t="s">
        <v>140</v>
      </c>
      <c r="B79" s="16" t="s">
        <v>96</v>
      </c>
      <c r="C79" s="16" t="s">
        <v>13</v>
      </c>
      <c r="D79" s="56" t="s">
        <v>141</v>
      </c>
      <c r="E79" s="20"/>
      <c r="F79" s="24">
        <v>24958182</v>
      </c>
      <c r="G79" s="24"/>
      <c r="H79" s="19">
        <f t="shared" si="2"/>
        <v>24958182</v>
      </c>
      <c r="I79" s="3"/>
    </row>
    <row r="80" spans="1:9" s="4" customFormat="1" ht="57" customHeight="1">
      <c r="A80" s="16" t="s">
        <v>160</v>
      </c>
      <c r="B80" s="16" t="s">
        <v>105</v>
      </c>
      <c r="C80" s="16" t="s">
        <v>15</v>
      </c>
      <c r="D80" s="17" t="s">
        <v>64</v>
      </c>
      <c r="E80" s="20"/>
      <c r="F80" s="24">
        <v>3645800</v>
      </c>
      <c r="G80" s="24"/>
      <c r="H80" s="19">
        <f t="shared" si="2"/>
        <v>3645800</v>
      </c>
      <c r="I80" s="3"/>
    </row>
    <row r="81" spans="1:9" s="4" customFormat="1" ht="32.25" customHeight="1">
      <c r="A81" s="21" t="s">
        <v>142</v>
      </c>
      <c r="B81" s="21"/>
      <c r="C81" s="21"/>
      <c r="D81" s="22" t="s">
        <v>17</v>
      </c>
      <c r="E81" s="20"/>
      <c r="F81" s="19">
        <f>F82</f>
        <v>1230000</v>
      </c>
      <c r="G81" s="19">
        <f>G82</f>
        <v>0</v>
      </c>
      <c r="H81" s="19">
        <f t="shared" si="2"/>
        <v>1230000</v>
      </c>
      <c r="I81" s="3"/>
    </row>
    <row r="82" spans="1:9" s="4" customFormat="1" ht="32.25" customHeight="1">
      <c r="A82" s="21" t="s">
        <v>143</v>
      </c>
      <c r="B82" s="21"/>
      <c r="C82" s="21"/>
      <c r="D82" s="22" t="s">
        <v>17</v>
      </c>
      <c r="E82" s="20"/>
      <c r="F82" s="19">
        <f>F83</f>
        <v>1230000</v>
      </c>
      <c r="G82" s="19">
        <f>G83</f>
        <v>0</v>
      </c>
      <c r="H82" s="19">
        <f t="shared" si="2"/>
        <v>1230000</v>
      </c>
      <c r="I82" s="3"/>
    </row>
    <row r="83" spans="1:9" s="4" customFormat="1" ht="58.5" customHeight="1">
      <c r="A83" s="16" t="s">
        <v>160</v>
      </c>
      <c r="B83" s="16" t="s">
        <v>105</v>
      </c>
      <c r="C83" s="16" t="s">
        <v>15</v>
      </c>
      <c r="D83" s="17" t="s">
        <v>64</v>
      </c>
      <c r="E83" s="20"/>
      <c r="F83" s="24">
        <v>1230000</v>
      </c>
      <c r="G83" s="24">
        <v>0</v>
      </c>
      <c r="H83" s="19">
        <f t="shared" si="2"/>
        <v>1230000</v>
      </c>
      <c r="I83" s="3"/>
    </row>
    <row r="84" spans="1:9" s="4" customFormat="1" ht="45" customHeight="1">
      <c r="A84" s="25"/>
      <c r="B84" s="25"/>
      <c r="C84" s="25"/>
      <c r="D84" s="29"/>
      <c r="E84" s="18" t="s">
        <v>53</v>
      </c>
      <c r="F84" s="19">
        <f>F86</f>
        <v>2324900</v>
      </c>
      <c r="G84" s="19">
        <f>G86</f>
        <v>0</v>
      </c>
      <c r="H84" s="19">
        <f t="shared" si="2"/>
        <v>2324900</v>
      </c>
      <c r="I84" s="3"/>
    </row>
    <row r="85" spans="1:9" s="4" customFormat="1" ht="15">
      <c r="A85" s="25"/>
      <c r="B85" s="25"/>
      <c r="C85" s="25"/>
      <c r="D85" s="25"/>
      <c r="E85" s="20" t="s">
        <v>5</v>
      </c>
      <c r="F85" s="26"/>
      <c r="G85" s="26"/>
      <c r="H85" s="19">
        <f t="shared" si="2"/>
        <v>0</v>
      </c>
      <c r="I85" s="3"/>
    </row>
    <row r="86" spans="1:9" s="4" customFormat="1" ht="28.5">
      <c r="A86" s="21" t="s">
        <v>56</v>
      </c>
      <c r="B86" s="21"/>
      <c r="C86" s="21"/>
      <c r="D86" s="22" t="s">
        <v>16</v>
      </c>
      <c r="E86" s="20"/>
      <c r="F86" s="19">
        <f>F87</f>
        <v>2324900</v>
      </c>
      <c r="G86" s="19">
        <f>G87</f>
        <v>0</v>
      </c>
      <c r="H86" s="19">
        <f t="shared" si="2"/>
        <v>2324900</v>
      </c>
      <c r="I86" s="3"/>
    </row>
    <row r="87" spans="1:9" s="4" customFormat="1" ht="28.5">
      <c r="A87" s="21" t="s">
        <v>57</v>
      </c>
      <c r="B87" s="21"/>
      <c r="C87" s="21"/>
      <c r="D87" s="22" t="s">
        <v>16</v>
      </c>
      <c r="E87" s="20"/>
      <c r="F87" s="19">
        <f>F88+F90</f>
        <v>2324900</v>
      </c>
      <c r="G87" s="19">
        <f>G88+G90</f>
        <v>0</v>
      </c>
      <c r="H87" s="19">
        <f t="shared" si="2"/>
        <v>2324900</v>
      </c>
      <c r="I87" s="3"/>
    </row>
    <row r="88" spans="1:9" s="4" customFormat="1" ht="16.5" customHeight="1">
      <c r="A88" s="16" t="s">
        <v>161</v>
      </c>
      <c r="B88" s="16" t="s">
        <v>81</v>
      </c>
      <c r="C88" s="16"/>
      <c r="D88" s="17" t="s">
        <v>82</v>
      </c>
      <c r="E88" s="20"/>
      <c r="F88" s="24">
        <f>F89</f>
        <v>1964200</v>
      </c>
      <c r="G88" s="24">
        <f>G89</f>
        <v>0</v>
      </c>
      <c r="H88" s="19">
        <f t="shared" si="2"/>
        <v>1964200</v>
      </c>
      <c r="I88" s="3"/>
    </row>
    <row r="89" spans="1:9" s="6" customFormat="1" ht="27.75" customHeight="1">
      <c r="A89" s="27" t="s">
        <v>162</v>
      </c>
      <c r="B89" s="27">
        <v>3112</v>
      </c>
      <c r="C89" s="27" t="s">
        <v>15</v>
      </c>
      <c r="D89" s="29" t="s">
        <v>65</v>
      </c>
      <c r="E89" s="28"/>
      <c r="F89" s="30">
        <v>1964200</v>
      </c>
      <c r="G89" s="30"/>
      <c r="H89" s="19">
        <f t="shared" si="2"/>
        <v>1964200</v>
      </c>
      <c r="I89" s="5"/>
    </row>
    <row r="90" spans="1:9" s="4" customFormat="1" ht="15">
      <c r="A90" s="16" t="s">
        <v>157</v>
      </c>
      <c r="B90" s="16" t="s">
        <v>158</v>
      </c>
      <c r="C90" s="16" t="s">
        <v>19</v>
      </c>
      <c r="D90" s="17" t="s">
        <v>159</v>
      </c>
      <c r="E90" s="20"/>
      <c r="F90" s="24">
        <v>360700</v>
      </c>
      <c r="G90" s="24"/>
      <c r="H90" s="19">
        <f t="shared" si="2"/>
        <v>360700</v>
      </c>
      <c r="I90" s="3"/>
    </row>
    <row r="91" spans="1:9" s="4" customFormat="1" ht="46.5" customHeight="1">
      <c r="A91" s="25"/>
      <c r="B91" s="25"/>
      <c r="C91" s="25"/>
      <c r="D91" s="29"/>
      <c r="E91" s="18" t="s">
        <v>410</v>
      </c>
      <c r="F91" s="19">
        <f>F93</f>
        <v>45339070</v>
      </c>
      <c r="G91" s="19">
        <f>G93</f>
        <v>0</v>
      </c>
      <c r="H91" s="19">
        <f t="shared" si="2"/>
        <v>45339070</v>
      </c>
      <c r="I91" s="3"/>
    </row>
    <row r="92" spans="1:9" s="4" customFormat="1" ht="15">
      <c r="A92" s="25"/>
      <c r="B92" s="25"/>
      <c r="C92" s="25"/>
      <c r="D92" s="25"/>
      <c r="E92" s="16" t="s">
        <v>5</v>
      </c>
      <c r="F92" s="26"/>
      <c r="G92" s="26"/>
      <c r="H92" s="19">
        <f t="shared" si="2"/>
        <v>0</v>
      </c>
      <c r="I92" s="3"/>
    </row>
    <row r="93" spans="1:9" s="4" customFormat="1" ht="33" customHeight="1">
      <c r="A93" s="21" t="s">
        <v>142</v>
      </c>
      <c r="B93" s="21"/>
      <c r="C93" s="21"/>
      <c r="D93" s="22" t="s">
        <v>17</v>
      </c>
      <c r="E93" s="20"/>
      <c r="F93" s="85">
        <f>F94</f>
        <v>45339070</v>
      </c>
      <c r="G93" s="85">
        <f>G94</f>
        <v>0</v>
      </c>
      <c r="H93" s="19">
        <f t="shared" si="2"/>
        <v>45339070</v>
      </c>
      <c r="I93" s="3"/>
    </row>
    <row r="94" spans="1:9" s="4" customFormat="1" ht="33" customHeight="1">
      <c r="A94" s="21" t="s">
        <v>143</v>
      </c>
      <c r="B94" s="21"/>
      <c r="C94" s="21"/>
      <c r="D94" s="22" t="s">
        <v>17</v>
      </c>
      <c r="E94" s="20"/>
      <c r="F94" s="85">
        <f>F95+F96+F97+F99+F102+F104</f>
        <v>45339070</v>
      </c>
      <c r="G94" s="85">
        <f>G95+G96+G97+G99+G102+G104</f>
        <v>0</v>
      </c>
      <c r="H94" s="19">
        <f t="shared" si="2"/>
        <v>45339070</v>
      </c>
      <c r="I94" s="3"/>
    </row>
    <row r="95" spans="1:9" s="4" customFormat="1" ht="28.5" customHeight="1">
      <c r="A95" s="16" t="s">
        <v>163</v>
      </c>
      <c r="B95" s="16" t="s">
        <v>94</v>
      </c>
      <c r="C95" s="16" t="s">
        <v>18</v>
      </c>
      <c r="D95" s="17" t="s">
        <v>95</v>
      </c>
      <c r="E95" s="20"/>
      <c r="F95" s="24">
        <v>1247700</v>
      </c>
      <c r="G95" s="24"/>
      <c r="H95" s="19">
        <f t="shared" si="2"/>
        <v>1247700</v>
      </c>
      <c r="I95" s="3"/>
    </row>
    <row r="96" spans="1:9" s="4" customFormat="1" ht="16.5" customHeight="1">
      <c r="A96" s="16" t="s">
        <v>164</v>
      </c>
      <c r="B96" s="16">
        <v>3090</v>
      </c>
      <c r="C96" s="16" t="s">
        <v>20</v>
      </c>
      <c r="D96" s="17" t="s">
        <v>66</v>
      </c>
      <c r="E96" s="20"/>
      <c r="F96" s="24">
        <v>799400</v>
      </c>
      <c r="G96" s="24"/>
      <c r="H96" s="19">
        <f t="shared" si="2"/>
        <v>799400</v>
      </c>
      <c r="I96" s="3"/>
    </row>
    <row r="97" spans="1:9" s="4" customFormat="1" ht="45">
      <c r="A97" s="16" t="s">
        <v>165</v>
      </c>
      <c r="B97" s="16" t="s">
        <v>83</v>
      </c>
      <c r="C97" s="16"/>
      <c r="D97" s="17" t="s">
        <v>84</v>
      </c>
      <c r="E97" s="20"/>
      <c r="F97" s="24">
        <f>F98</f>
        <v>9147600</v>
      </c>
      <c r="G97" s="24"/>
      <c r="H97" s="19">
        <f t="shared" si="2"/>
        <v>9147600</v>
      </c>
      <c r="I97" s="3"/>
    </row>
    <row r="98" spans="1:9" s="6" customFormat="1" ht="29.25" customHeight="1">
      <c r="A98" s="27" t="s">
        <v>166</v>
      </c>
      <c r="B98" s="27">
        <v>3105</v>
      </c>
      <c r="C98" s="27" t="s">
        <v>21</v>
      </c>
      <c r="D98" s="29" t="s">
        <v>67</v>
      </c>
      <c r="E98" s="28"/>
      <c r="F98" s="30">
        <v>9147600</v>
      </c>
      <c r="G98" s="30"/>
      <c r="H98" s="19">
        <f t="shared" si="2"/>
        <v>9147600</v>
      </c>
      <c r="I98" s="5"/>
    </row>
    <row r="99" spans="1:9" s="4" customFormat="1" ht="60">
      <c r="A99" s="16" t="s">
        <v>167</v>
      </c>
      <c r="B99" s="16" t="s">
        <v>168</v>
      </c>
      <c r="C99" s="16"/>
      <c r="D99" s="17" t="s">
        <v>86</v>
      </c>
      <c r="E99" s="20"/>
      <c r="F99" s="24">
        <f>F100+F101</f>
        <v>1034000</v>
      </c>
      <c r="G99" s="24"/>
      <c r="H99" s="19">
        <f t="shared" si="2"/>
        <v>1034000</v>
      </c>
      <c r="I99" s="3"/>
    </row>
    <row r="100" spans="1:9" s="6" customFormat="1" ht="45">
      <c r="A100" s="27" t="s">
        <v>169</v>
      </c>
      <c r="B100" s="27" t="s">
        <v>170</v>
      </c>
      <c r="C100" s="27" t="s">
        <v>21</v>
      </c>
      <c r="D100" s="29" t="s">
        <v>69</v>
      </c>
      <c r="E100" s="28"/>
      <c r="F100" s="30">
        <v>1028000</v>
      </c>
      <c r="G100" s="30"/>
      <c r="H100" s="19">
        <f t="shared" si="2"/>
        <v>1028000</v>
      </c>
      <c r="I100" s="5"/>
    </row>
    <row r="101" spans="1:9" s="6" customFormat="1" ht="17.25" customHeight="1">
      <c r="A101" s="27" t="s">
        <v>171</v>
      </c>
      <c r="B101" s="27" t="s">
        <v>172</v>
      </c>
      <c r="C101" s="27" t="s">
        <v>21</v>
      </c>
      <c r="D101" s="29" t="s">
        <v>70</v>
      </c>
      <c r="E101" s="28"/>
      <c r="F101" s="30">
        <v>6000</v>
      </c>
      <c r="G101" s="30"/>
      <c r="H101" s="19">
        <f t="shared" si="2"/>
        <v>6000</v>
      </c>
      <c r="I101" s="5"/>
    </row>
    <row r="102" spans="1:9" s="4" customFormat="1" ht="17.25" customHeight="1">
      <c r="A102" s="16" t="s">
        <v>173</v>
      </c>
      <c r="B102" s="16" t="s">
        <v>85</v>
      </c>
      <c r="C102" s="16"/>
      <c r="D102" s="17" t="s">
        <v>87</v>
      </c>
      <c r="E102" s="20"/>
      <c r="F102" s="24">
        <f>F103</f>
        <v>6996700</v>
      </c>
      <c r="G102" s="24"/>
      <c r="H102" s="19">
        <f t="shared" si="2"/>
        <v>6996700</v>
      </c>
      <c r="I102" s="3"/>
    </row>
    <row r="103" spans="1:9" s="6" customFormat="1" ht="42" customHeight="1">
      <c r="A103" s="27" t="s">
        <v>175</v>
      </c>
      <c r="B103" s="27" t="s">
        <v>174</v>
      </c>
      <c r="C103" s="27" t="s">
        <v>20</v>
      </c>
      <c r="D103" s="29" t="s">
        <v>68</v>
      </c>
      <c r="E103" s="28"/>
      <c r="F103" s="30">
        <v>6996700</v>
      </c>
      <c r="G103" s="30"/>
      <c r="H103" s="19">
        <f t="shared" si="2"/>
        <v>6996700</v>
      </c>
      <c r="I103" s="5"/>
    </row>
    <row r="104" spans="1:9" s="4" customFormat="1" ht="17.25" customHeight="1">
      <c r="A104" s="16" t="s">
        <v>157</v>
      </c>
      <c r="B104" s="16" t="s">
        <v>158</v>
      </c>
      <c r="C104" s="16" t="s">
        <v>19</v>
      </c>
      <c r="D104" s="17" t="s">
        <v>159</v>
      </c>
      <c r="E104" s="20"/>
      <c r="F104" s="24">
        <v>26113670</v>
      </c>
      <c r="G104" s="24"/>
      <c r="H104" s="19">
        <f t="shared" si="2"/>
        <v>26113670</v>
      </c>
      <c r="I104" s="3"/>
    </row>
    <row r="105" spans="1:9" s="7" customFormat="1" ht="57" customHeight="1">
      <c r="A105" s="21"/>
      <c r="B105" s="21"/>
      <c r="C105" s="21"/>
      <c r="D105" s="67"/>
      <c r="E105" s="18" t="s">
        <v>411</v>
      </c>
      <c r="F105" s="19">
        <f>F107+F111</f>
        <v>4500000</v>
      </c>
      <c r="G105" s="19">
        <f>G107+G111</f>
        <v>0</v>
      </c>
      <c r="H105" s="19">
        <f t="shared" si="2"/>
        <v>4500000</v>
      </c>
      <c r="I105" s="3"/>
    </row>
    <row r="106" spans="1:9" s="4" customFormat="1" ht="15">
      <c r="A106" s="25"/>
      <c r="B106" s="25"/>
      <c r="C106" s="25"/>
      <c r="D106" s="25"/>
      <c r="E106" s="20" t="s">
        <v>5</v>
      </c>
      <c r="F106" s="26"/>
      <c r="G106" s="26"/>
      <c r="H106" s="19">
        <f t="shared" si="2"/>
        <v>0</v>
      </c>
      <c r="I106" s="3"/>
    </row>
    <row r="107" spans="1:9" s="4" customFormat="1" ht="27.75" customHeight="1">
      <c r="A107" s="21" t="s">
        <v>176</v>
      </c>
      <c r="B107" s="21"/>
      <c r="C107" s="21"/>
      <c r="D107" s="22" t="s">
        <v>22</v>
      </c>
      <c r="E107" s="20"/>
      <c r="F107" s="19">
        <f>F108</f>
        <v>3500000</v>
      </c>
      <c r="G107" s="19">
        <f>G108</f>
        <v>0</v>
      </c>
      <c r="H107" s="19">
        <f t="shared" si="2"/>
        <v>3500000</v>
      </c>
      <c r="I107" s="3"/>
    </row>
    <row r="108" spans="1:9" s="4" customFormat="1" ht="27.75" customHeight="1">
      <c r="A108" s="21" t="s">
        <v>177</v>
      </c>
      <c r="B108" s="21"/>
      <c r="C108" s="21"/>
      <c r="D108" s="22" t="s">
        <v>22</v>
      </c>
      <c r="E108" s="20"/>
      <c r="F108" s="19">
        <f>F109</f>
        <v>3500000</v>
      </c>
      <c r="G108" s="19">
        <f>G109</f>
        <v>0</v>
      </c>
      <c r="H108" s="19">
        <f t="shared" si="2"/>
        <v>3500000</v>
      </c>
      <c r="I108" s="3"/>
    </row>
    <row r="109" spans="1:9" s="4" customFormat="1" ht="18" customHeight="1">
      <c r="A109" s="16" t="s">
        <v>178</v>
      </c>
      <c r="B109" s="16" t="s">
        <v>179</v>
      </c>
      <c r="C109" s="16"/>
      <c r="D109" s="17" t="s">
        <v>180</v>
      </c>
      <c r="E109" s="20"/>
      <c r="F109" s="24">
        <f>F110</f>
        <v>3500000</v>
      </c>
      <c r="G109" s="24">
        <v>0</v>
      </c>
      <c r="H109" s="19">
        <f t="shared" si="2"/>
        <v>3500000</v>
      </c>
      <c r="I109" s="3"/>
    </row>
    <row r="110" spans="1:9" s="6" customFormat="1" ht="18" customHeight="1">
      <c r="A110" s="27" t="s">
        <v>248</v>
      </c>
      <c r="B110" s="27" t="s">
        <v>249</v>
      </c>
      <c r="C110" s="27" t="s">
        <v>7</v>
      </c>
      <c r="D110" s="29" t="s">
        <v>76</v>
      </c>
      <c r="E110" s="28"/>
      <c r="F110" s="30">
        <v>3500000</v>
      </c>
      <c r="G110" s="30"/>
      <c r="H110" s="19">
        <f t="shared" si="2"/>
        <v>3500000</v>
      </c>
      <c r="I110" s="5"/>
    </row>
    <row r="111" spans="1:9" s="4" customFormat="1" ht="30.75" customHeight="1">
      <c r="A111" s="21" t="s">
        <v>242</v>
      </c>
      <c r="B111" s="21"/>
      <c r="C111" s="21"/>
      <c r="D111" s="22" t="s">
        <v>97</v>
      </c>
      <c r="E111" s="20"/>
      <c r="F111" s="19">
        <f>F112</f>
        <v>1000000</v>
      </c>
      <c r="G111" s="19">
        <f>G112</f>
        <v>0</v>
      </c>
      <c r="H111" s="19">
        <f t="shared" si="2"/>
        <v>1000000</v>
      </c>
      <c r="I111" s="3"/>
    </row>
    <row r="112" spans="1:9" s="4" customFormat="1" ht="30.75" customHeight="1">
      <c r="A112" s="21" t="s">
        <v>243</v>
      </c>
      <c r="B112" s="21"/>
      <c r="C112" s="21"/>
      <c r="D112" s="22" t="s">
        <v>97</v>
      </c>
      <c r="E112" s="20"/>
      <c r="F112" s="19">
        <f>F113</f>
        <v>1000000</v>
      </c>
      <c r="G112" s="19">
        <f>G113</f>
        <v>0</v>
      </c>
      <c r="H112" s="19">
        <f t="shared" si="2"/>
        <v>1000000</v>
      </c>
      <c r="I112" s="3"/>
    </row>
    <row r="113" spans="1:9" s="4" customFormat="1" ht="18.75" customHeight="1">
      <c r="A113" s="16" t="s">
        <v>244</v>
      </c>
      <c r="B113" s="16" t="s">
        <v>183</v>
      </c>
      <c r="C113" s="16" t="s">
        <v>25</v>
      </c>
      <c r="D113" s="56" t="s">
        <v>184</v>
      </c>
      <c r="E113" s="20"/>
      <c r="F113" s="24">
        <v>1000000</v>
      </c>
      <c r="G113" s="24">
        <v>0</v>
      </c>
      <c r="H113" s="19">
        <f t="shared" si="2"/>
        <v>1000000</v>
      </c>
      <c r="I113" s="3"/>
    </row>
    <row r="114" spans="1:9" s="7" customFormat="1" ht="50.25" customHeight="1">
      <c r="A114" s="21"/>
      <c r="B114" s="21"/>
      <c r="C114" s="21"/>
      <c r="D114" s="67"/>
      <c r="E114" s="18" t="s">
        <v>118</v>
      </c>
      <c r="F114" s="19">
        <f>F116+F123</f>
        <v>19526100</v>
      </c>
      <c r="G114" s="19">
        <f>G116+G123</f>
        <v>3446500</v>
      </c>
      <c r="H114" s="19">
        <f t="shared" si="2"/>
        <v>22972600</v>
      </c>
      <c r="I114" s="3"/>
    </row>
    <row r="115" spans="1:9" s="4" customFormat="1" ht="15">
      <c r="A115" s="31"/>
      <c r="B115" s="31"/>
      <c r="C115" s="31"/>
      <c r="D115" s="32"/>
      <c r="E115" s="33" t="s">
        <v>5</v>
      </c>
      <c r="F115" s="34"/>
      <c r="G115" s="34"/>
      <c r="H115" s="19">
        <f t="shared" si="2"/>
        <v>0</v>
      </c>
      <c r="I115" s="3"/>
    </row>
    <row r="116" spans="1:9" s="7" customFormat="1" ht="28.5">
      <c r="A116" s="21" t="s">
        <v>138</v>
      </c>
      <c r="B116" s="21"/>
      <c r="C116" s="21"/>
      <c r="D116" s="22" t="s">
        <v>12</v>
      </c>
      <c r="E116" s="18"/>
      <c r="F116" s="19">
        <f>F117</f>
        <v>2435100</v>
      </c>
      <c r="G116" s="19">
        <f>G117</f>
        <v>0</v>
      </c>
      <c r="H116" s="19">
        <f t="shared" si="2"/>
        <v>2435100</v>
      </c>
      <c r="I116" s="3"/>
    </row>
    <row r="117" spans="1:9" s="7" customFormat="1" ht="28.5">
      <c r="A117" s="21" t="s">
        <v>139</v>
      </c>
      <c r="B117" s="21"/>
      <c r="C117" s="21"/>
      <c r="D117" s="22" t="s">
        <v>12</v>
      </c>
      <c r="E117" s="18"/>
      <c r="F117" s="19">
        <f>F118+F121</f>
        <v>2435100</v>
      </c>
      <c r="G117" s="19">
        <f>G118+G121</f>
        <v>0</v>
      </c>
      <c r="H117" s="19">
        <f t="shared" si="2"/>
        <v>2435100</v>
      </c>
      <c r="I117" s="3"/>
    </row>
    <row r="118" spans="1:9" s="4" customFormat="1" ht="18" customHeight="1">
      <c r="A118" s="16" t="s">
        <v>185</v>
      </c>
      <c r="B118" s="16" t="s">
        <v>88</v>
      </c>
      <c r="C118" s="16"/>
      <c r="D118" s="17" t="s">
        <v>89</v>
      </c>
      <c r="E118" s="18"/>
      <c r="F118" s="24">
        <f>F119+F120</f>
        <v>329400</v>
      </c>
      <c r="G118" s="24">
        <f>G119+G120</f>
        <v>0</v>
      </c>
      <c r="H118" s="19">
        <f t="shared" si="2"/>
        <v>329400</v>
      </c>
      <c r="I118" s="3"/>
    </row>
    <row r="119" spans="1:9" s="6" customFormat="1" ht="30" customHeight="1">
      <c r="A119" s="27" t="s">
        <v>186</v>
      </c>
      <c r="B119" s="27">
        <v>5011</v>
      </c>
      <c r="C119" s="27" t="s">
        <v>26</v>
      </c>
      <c r="D119" s="29" t="s">
        <v>71</v>
      </c>
      <c r="E119" s="68"/>
      <c r="F119" s="30">
        <v>243800</v>
      </c>
      <c r="G119" s="30">
        <v>0</v>
      </c>
      <c r="H119" s="19">
        <f t="shared" si="2"/>
        <v>243800</v>
      </c>
      <c r="I119" s="5"/>
    </row>
    <row r="120" spans="1:9" s="6" customFormat="1" ht="30.75" customHeight="1">
      <c r="A120" s="27" t="s">
        <v>187</v>
      </c>
      <c r="B120" s="27">
        <v>5012</v>
      </c>
      <c r="C120" s="27" t="s">
        <v>26</v>
      </c>
      <c r="D120" s="29" t="s">
        <v>27</v>
      </c>
      <c r="E120" s="68"/>
      <c r="F120" s="30">
        <v>85600</v>
      </c>
      <c r="G120" s="30">
        <v>0</v>
      </c>
      <c r="H120" s="19">
        <f t="shared" si="2"/>
        <v>85600</v>
      </c>
      <c r="I120" s="5"/>
    </row>
    <row r="121" spans="1:9" s="4" customFormat="1" ht="19.5" customHeight="1">
      <c r="A121" s="16" t="s">
        <v>188</v>
      </c>
      <c r="B121" s="16" t="s">
        <v>91</v>
      </c>
      <c r="C121" s="16"/>
      <c r="D121" s="17" t="s">
        <v>106</v>
      </c>
      <c r="E121" s="18"/>
      <c r="F121" s="24">
        <f>F122</f>
        <v>2105700</v>
      </c>
      <c r="G121" s="24">
        <f>G122</f>
        <v>0</v>
      </c>
      <c r="H121" s="19">
        <f t="shared" si="2"/>
        <v>2105700</v>
      </c>
      <c r="I121" s="3"/>
    </row>
    <row r="122" spans="1:9" s="6" customFormat="1" ht="29.25" customHeight="1">
      <c r="A122" s="27" t="s">
        <v>189</v>
      </c>
      <c r="B122" s="27" t="s">
        <v>107</v>
      </c>
      <c r="C122" s="27" t="s">
        <v>26</v>
      </c>
      <c r="D122" s="29" t="s">
        <v>72</v>
      </c>
      <c r="E122" s="68"/>
      <c r="F122" s="30">
        <v>2105700</v>
      </c>
      <c r="G122" s="30">
        <v>0</v>
      </c>
      <c r="H122" s="19">
        <f t="shared" si="2"/>
        <v>2105700</v>
      </c>
      <c r="I122" s="5"/>
    </row>
    <row r="123" spans="1:9" s="7" customFormat="1" ht="30.75" customHeight="1">
      <c r="A123" s="21" t="s">
        <v>148</v>
      </c>
      <c r="B123" s="21"/>
      <c r="C123" s="21"/>
      <c r="D123" s="22" t="s">
        <v>45</v>
      </c>
      <c r="E123" s="18"/>
      <c r="F123" s="19">
        <f>F124</f>
        <v>17091000</v>
      </c>
      <c r="G123" s="19">
        <f>G124</f>
        <v>3446500</v>
      </c>
      <c r="H123" s="19">
        <f t="shared" si="2"/>
        <v>20537500</v>
      </c>
      <c r="I123" s="3"/>
    </row>
    <row r="124" spans="1:9" s="7" customFormat="1" ht="30.75" customHeight="1">
      <c r="A124" s="21" t="s">
        <v>149</v>
      </c>
      <c r="B124" s="21"/>
      <c r="C124" s="21"/>
      <c r="D124" s="22" t="s">
        <v>45</v>
      </c>
      <c r="E124" s="18"/>
      <c r="F124" s="19">
        <f>F125+F128+F130+F133+F135</f>
        <v>17091000</v>
      </c>
      <c r="G124" s="19">
        <f>G125+G128+G130+G133+G135</f>
        <v>3446500</v>
      </c>
      <c r="H124" s="19">
        <f t="shared" si="2"/>
        <v>20537500</v>
      </c>
      <c r="I124" s="3"/>
    </row>
    <row r="125" spans="1:9" s="4" customFormat="1" ht="15">
      <c r="A125" s="16" t="s">
        <v>190</v>
      </c>
      <c r="B125" s="16" t="s">
        <v>88</v>
      </c>
      <c r="C125" s="16"/>
      <c r="D125" s="17" t="s">
        <v>89</v>
      </c>
      <c r="E125" s="18"/>
      <c r="F125" s="24">
        <f>F126+F127</f>
        <v>10989800</v>
      </c>
      <c r="G125" s="24"/>
      <c r="H125" s="19">
        <f t="shared" si="2"/>
        <v>10989800</v>
      </c>
      <c r="I125" s="3"/>
    </row>
    <row r="126" spans="1:9" s="6" customFormat="1" ht="30">
      <c r="A126" s="27" t="s">
        <v>191</v>
      </c>
      <c r="B126" s="27">
        <v>5011</v>
      </c>
      <c r="C126" s="27" t="s">
        <v>26</v>
      </c>
      <c r="D126" s="29" t="s">
        <v>71</v>
      </c>
      <c r="E126" s="68"/>
      <c r="F126" s="30">
        <v>9059800</v>
      </c>
      <c r="G126" s="30"/>
      <c r="H126" s="19">
        <f t="shared" si="2"/>
        <v>9059800</v>
      </c>
      <c r="I126" s="5"/>
    </row>
    <row r="127" spans="1:9" s="6" customFormat="1" ht="29.25" customHeight="1">
      <c r="A127" s="27" t="s">
        <v>192</v>
      </c>
      <c r="B127" s="27">
        <v>5012</v>
      </c>
      <c r="C127" s="27" t="s">
        <v>26</v>
      </c>
      <c r="D127" s="29" t="s">
        <v>27</v>
      </c>
      <c r="E127" s="68"/>
      <c r="F127" s="30">
        <v>1930000</v>
      </c>
      <c r="G127" s="30"/>
      <c r="H127" s="19">
        <f t="shared" si="2"/>
        <v>1930000</v>
      </c>
      <c r="I127" s="5"/>
    </row>
    <row r="128" spans="1:9" s="4" customFormat="1" ht="29.25" customHeight="1">
      <c r="A128" s="16" t="s">
        <v>193</v>
      </c>
      <c r="B128" s="16" t="s">
        <v>90</v>
      </c>
      <c r="C128" s="16"/>
      <c r="D128" s="17" t="s">
        <v>92</v>
      </c>
      <c r="E128" s="18"/>
      <c r="F128" s="24">
        <f>F129</f>
        <v>498100</v>
      </c>
      <c r="G128" s="24"/>
      <c r="H128" s="19">
        <f t="shared" si="2"/>
        <v>498100</v>
      </c>
      <c r="I128" s="3"/>
    </row>
    <row r="129" spans="1:9" s="6" customFormat="1" ht="29.25" customHeight="1">
      <c r="A129" s="27" t="s">
        <v>194</v>
      </c>
      <c r="B129" s="27" t="s">
        <v>113</v>
      </c>
      <c r="C129" s="27" t="s">
        <v>26</v>
      </c>
      <c r="D129" s="29" t="s">
        <v>47</v>
      </c>
      <c r="E129" s="68"/>
      <c r="F129" s="30">
        <v>498100</v>
      </c>
      <c r="G129" s="30"/>
      <c r="H129" s="19">
        <f t="shared" si="2"/>
        <v>498100</v>
      </c>
      <c r="I129" s="5"/>
    </row>
    <row r="130" spans="1:9" s="4" customFormat="1" ht="15.75" customHeight="1">
      <c r="A130" s="16" t="s">
        <v>195</v>
      </c>
      <c r="B130" s="16" t="s">
        <v>91</v>
      </c>
      <c r="C130" s="16"/>
      <c r="D130" s="17" t="s">
        <v>106</v>
      </c>
      <c r="E130" s="18"/>
      <c r="F130" s="24">
        <f>F131+F132</f>
        <v>4285900</v>
      </c>
      <c r="G130" s="24">
        <f>G131+G132</f>
        <v>3446500</v>
      </c>
      <c r="H130" s="19">
        <f t="shared" si="2"/>
        <v>7732400</v>
      </c>
      <c r="I130" s="3"/>
    </row>
    <row r="131" spans="1:9" s="6" customFormat="1" ht="29.25" customHeight="1">
      <c r="A131" s="27" t="s">
        <v>240</v>
      </c>
      <c r="B131" s="27" t="s">
        <v>107</v>
      </c>
      <c r="C131" s="27" t="s">
        <v>26</v>
      </c>
      <c r="D131" s="29" t="s">
        <v>72</v>
      </c>
      <c r="E131" s="68"/>
      <c r="F131" s="30">
        <v>170000</v>
      </c>
      <c r="G131" s="30"/>
      <c r="H131" s="19">
        <f t="shared" si="2"/>
        <v>170000</v>
      </c>
      <c r="I131" s="5"/>
    </row>
    <row r="132" spans="1:9" s="6" customFormat="1" ht="29.25" customHeight="1">
      <c r="A132" s="27" t="s">
        <v>196</v>
      </c>
      <c r="B132" s="27" t="s">
        <v>108</v>
      </c>
      <c r="C132" s="27" t="s">
        <v>26</v>
      </c>
      <c r="D132" s="29" t="s">
        <v>48</v>
      </c>
      <c r="E132" s="68"/>
      <c r="F132" s="30">
        <v>4115900</v>
      </c>
      <c r="G132" s="30">
        <v>3446500</v>
      </c>
      <c r="H132" s="19">
        <f t="shared" si="2"/>
        <v>7562400</v>
      </c>
      <c r="I132" s="5"/>
    </row>
    <row r="133" spans="1:9" s="4" customFormat="1" ht="15">
      <c r="A133" s="16" t="s">
        <v>197</v>
      </c>
      <c r="B133" s="16" t="s">
        <v>109</v>
      </c>
      <c r="C133" s="16"/>
      <c r="D133" s="17" t="s">
        <v>110</v>
      </c>
      <c r="E133" s="18"/>
      <c r="F133" s="24">
        <f>F134</f>
        <v>250700</v>
      </c>
      <c r="G133" s="24"/>
      <c r="H133" s="19">
        <f t="shared" si="2"/>
        <v>250700</v>
      </c>
      <c r="I133" s="3"/>
    </row>
    <row r="134" spans="1:9" s="6" customFormat="1" ht="60">
      <c r="A134" s="27" t="s">
        <v>198</v>
      </c>
      <c r="B134" s="27" t="s">
        <v>111</v>
      </c>
      <c r="C134" s="27" t="s">
        <v>26</v>
      </c>
      <c r="D134" s="29" t="s">
        <v>112</v>
      </c>
      <c r="E134" s="68"/>
      <c r="F134" s="30">
        <v>250700</v>
      </c>
      <c r="G134" s="30"/>
      <c r="H134" s="19">
        <f t="shared" si="2"/>
        <v>250700</v>
      </c>
      <c r="I134" s="5"/>
    </row>
    <row r="135" spans="1:9" s="4" customFormat="1" ht="15">
      <c r="A135" s="16" t="s">
        <v>199</v>
      </c>
      <c r="B135" s="16">
        <v>5060</v>
      </c>
      <c r="C135" s="16"/>
      <c r="D135" s="17" t="s">
        <v>114</v>
      </c>
      <c r="E135" s="18"/>
      <c r="F135" s="24">
        <f>F136+F137</f>
        <v>1066500</v>
      </c>
      <c r="G135" s="24"/>
      <c r="H135" s="19">
        <f aca="true" t="shared" si="3" ref="H135:H230">F135+G135</f>
        <v>1066500</v>
      </c>
      <c r="I135" s="3"/>
    </row>
    <row r="136" spans="1:9" s="6" customFormat="1" ht="45">
      <c r="A136" s="27" t="s">
        <v>200</v>
      </c>
      <c r="B136" s="27" t="s">
        <v>115</v>
      </c>
      <c r="C136" s="27" t="s">
        <v>26</v>
      </c>
      <c r="D136" s="29" t="s">
        <v>400</v>
      </c>
      <c r="E136" s="68"/>
      <c r="F136" s="30">
        <v>366500</v>
      </c>
      <c r="G136" s="30"/>
      <c r="H136" s="19">
        <f t="shared" si="3"/>
        <v>366500</v>
      </c>
      <c r="I136" s="5"/>
    </row>
    <row r="137" spans="1:9" s="6" customFormat="1" ht="35.25" customHeight="1">
      <c r="A137" s="27" t="s">
        <v>201</v>
      </c>
      <c r="B137" s="27" t="s">
        <v>116</v>
      </c>
      <c r="C137" s="27" t="s">
        <v>26</v>
      </c>
      <c r="D137" s="29" t="s">
        <v>117</v>
      </c>
      <c r="E137" s="68"/>
      <c r="F137" s="30">
        <v>700000</v>
      </c>
      <c r="G137" s="30"/>
      <c r="H137" s="19">
        <f t="shared" si="3"/>
        <v>700000</v>
      </c>
      <c r="I137" s="5"/>
    </row>
    <row r="138" spans="1:9" s="6" customFormat="1" ht="42" customHeight="1">
      <c r="A138" s="16"/>
      <c r="B138" s="16"/>
      <c r="C138" s="16"/>
      <c r="D138" s="17"/>
      <c r="E138" s="18" t="s">
        <v>399</v>
      </c>
      <c r="F138" s="19">
        <f>SUM(F140,F148)</f>
        <v>17974000</v>
      </c>
      <c r="G138" s="19">
        <f>SUM(G140,G148)</f>
        <v>0</v>
      </c>
      <c r="H138" s="19">
        <f t="shared" si="3"/>
        <v>17974000</v>
      </c>
      <c r="I138" s="3"/>
    </row>
    <row r="139" spans="1:9" s="4" customFormat="1" ht="15" customHeight="1">
      <c r="A139" s="16"/>
      <c r="B139" s="16"/>
      <c r="C139" s="16"/>
      <c r="D139" s="17"/>
      <c r="E139" s="20" t="s">
        <v>5</v>
      </c>
      <c r="F139" s="24"/>
      <c r="G139" s="24"/>
      <c r="H139" s="19">
        <f t="shared" si="3"/>
        <v>0</v>
      </c>
      <c r="I139" s="3"/>
    </row>
    <row r="140" spans="1:9" s="7" customFormat="1" ht="31.5" customHeight="1">
      <c r="A140" s="21" t="s">
        <v>61</v>
      </c>
      <c r="B140" s="21"/>
      <c r="C140" s="21"/>
      <c r="D140" s="22" t="s">
        <v>42</v>
      </c>
      <c r="E140" s="35"/>
      <c r="F140" s="19">
        <f>F141</f>
        <v>17374000</v>
      </c>
      <c r="G140" s="19">
        <f>G141</f>
        <v>0</v>
      </c>
      <c r="H140" s="19">
        <f t="shared" si="3"/>
        <v>17374000</v>
      </c>
      <c r="I140" s="3"/>
    </row>
    <row r="141" spans="1:9" s="7" customFormat="1" ht="31.5" customHeight="1">
      <c r="A141" s="21" t="s">
        <v>62</v>
      </c>
      <c r="B141" s="21"/>
      <c r="C141" s="21"/>
      <c r="D141" s="22" t="s">
        <v>42</v>
      </c>
      <c r="E141" s="35"/>
      <c r="F141" s="19">
        <f>F142+F143+F144+F145+F146+F147</f>
        <v>17374000</v>
      </c>
      <c r="G141" s="19">
        <f>G142+G143+G144+G145+G146+G147</f>
        <v>0</v>
      </c>
      <c r="H141" s="19">
        <f>H142+H143+H144+H145+H146+H147</f>
        <v>17374000</v>
      </c>
      <c r="I141" s="3"/>
    </row>
    <row r="142" spans="1:9" s="7" customFormat="1" ht="30" customHeight="1">
      <c r="A142" s="57" t="s">
        <v>202</v>
      </c>
      <c r="B142" s="16">
        <v>1120</v>
      </c>
      <c r="C142" s="57" t="s">
        <v>41</v>
      </c>
      <c r="D142" s="55" t="s">
        <v>203</v>
      </c>
      <c r="E142" s="35"/>
      <c r="F142" s="24">
        <f>720000</f>
        <v>720000</v>
      </c>
      <c r="G142" s="19"/>
      <c r="H142" s="19">
        <f t="shared" si="3"/>
        <v>720000</v>
      </c>
      <c r="I142" s="3"/>
    </row>
    <row r="143" spans="1:9" s="4" customFormat="1" ht="18" customHeight="1">
      <c r="A143" s="57" t="s">
        <v>204</v>
      </c>
      <c r="B143" s="57" t="s">
        <v>205</v>
      </c>
      <c r="C143" s="57" t="s">
        <v>28</v>
      </c>
      <c r="D143" s="55" t="s">
        <v>206</v>
      </c>
      <c r="E143" s="35"/>
      <c r="F143" s="24">
        <v>710000</v>
      </c>
      <c r="G143" s="24"/>
      <c r="H143" s="19">
        <f t="shared" si="3"/>
        <v>710000</v>
      </c>
      <c r="I143" s="3"/>
    </row>
    <row r="144" spans="1:9" s="4" customFormat="1" ht="30.75" customHeight="1">
      <c r="A144" s="57" t="s">
        <v>207</v>
      </c>
      <c r="B144" s="57" t="s">
        <v>181</v>
      </c>
      <c r="C144" s="57" t="s">
        <v>29</v>
      </c>
      <c r="D144" s="55" t="s">
        <v>182</v>
      </c>
      <c r="E144" s="35"/>
      <c r="F144" s="24">
        <v>1022600</v>
      </c>
      <c r="G144" s="24"/>
      <c r="H144" s="19">
        <f t="shared" si="3"/>
        <v>1022600</v>
      </c>
      <c r="I144" s="3"/>
    </row>
    <row r="145" spans="1:9" s="4" customFormat="1" ht="18.75" customHeight="1">
      <c r="A145" s="57" t="s">
        <v>208</v>
      </c>
      <c r="B145" s="57" t="s">
        <v>209</v>
      </c>
      <c r="C145" s="57" t="s">
        <v>30</v>
      </c>
      <c r="D145" s="55" t="s">
        <v>210</v>
      </c>
      <c r="E145" s="35"/>
      <c r="F145" s="24">
        <v>3242200</v>
      </c>
      <c r="G145" s="24"/>
      <c r="H145" s="19">
        <f t="shared" si="3"/>
        <v>3242200</v>
      </c>
      <c r="I145" s="3"/>
    </row>
    <row r="146" spans="1:9" s="4" customFormat="1" ht="18.75" customHeight="1">
      <c r="A146" s="57" t="s">
        <v>241</v>
      </c>
      <c r="B146" s="57" t="s">
        <v>183</v>
      </c>
      <c r="C146" s="57" t="s">
        <v>25</v>
      </c>
      <c r="D146" s="55" t="s">
        <v>184</v>
      </c>
      <c r="E146" s="35"/>
      <c r="F146" s="24">
        <v>11120600</v>
      </c>
      <c r="G146" s="24"/>
      <c r="H146" s="19">
        <f t="shared" si="3"/>
        <v>11120600</v>
      </c>
      <c r="I146" s="3"/>
    </row>
    <row r="147" spans="1:9" s="4" customFormat="1" ht="18.75" customHeight="1">
      <c r="A147" s="57" t="s">
        <v>313</v>
      </c>
      <c r="B147" s="57" t="s">
        <v>246</v>
      </c>
      <c r="C147" s="57" t="s">
        <v>103</v>
      </c>
      <c r="D147" s="55" t="s">
        <v>247</v>
      </c>
      <c r="E147" s="35"/>
      <c r="F147" s="24">
        <v>558600</v>
      </c>
      <c r="G147" s="24"/>
      <c r="H147" s="19">
        <f t="shared" si="3"/>
        <v>558600</v>
      </c>
      <c r="I147" s="3"/>
    </row>
    <row r="148" spans="1:9" s="7" customFormat="1" ht="28.5" customHeight="1">
      <c r="A148" s="21" t="s">
        <v>242</v>
      </c>
      <c r="B148" s="21"/>
      <c r="C148" s="21"/>
      <c r="D148" s="22" t="s">
        <v>24</v>
      </c>
      <c r="E148" s="35"/>
      <c r="F148" s="19">
        <f>F149</f>
        <v>600000</v>
      </c>
      <c r="G148" s="19">
        <f>G149</f>
        <v>0</v>
      </c>
      <c r="H148" s="19">
        <f t="shared" si="3"/>
        <v>600000</v>
      </c>
      <c r="I148" s="3"/>
    </row>
    <row r="149" spans="1:9" s="7" customFormat="1" ht="28.5" customHeight="1">
      <c r="A149" s="21" t="s">
        <v>243</v>
      </c>
      <c r="B149" s="21"/>
      <c r="C149" s="21"/>
      <c r="D149" s="22" t="s">
        <v>24</v>
      </c>
      <c r="E149" s="35"/>
      <c r="F149" s="19">
        <f>F150</f>
        <v>600000</v>
      </c>
      <c r="G149" s="19">
        <f>G150</f>
        <v>0</v>
      </c>
      <c r="H149" s="19">
        <f t="shared" si="3"/>
        <v>600000</v>
      </c>
      <c r="I149" s="3"/>
    </row>
    <row r="150" spans="1:9" s="4" customFormat="1" ht="24.75" customHeight="1">
      <c r="A150" s="16" t="s">
        <v>244</v>
      </c>
      <c r="B150" s="59" t="s">
        <v>183</v>
      </c>
      <c r="C150" s="59" t="s">
        <v>25</v>
      </c>
      <c r="D150" s="55" t="s">
        <v>184</v>
      </c>
      <c r="E150" s="35"/>
      <c r="F150" s="24">
        <v>600000</v>
      </c>
      <c r="G150" s="24"/>
      <c r="H150" s="19">
        <f t="shared" si="3"/>
        <v>600000</v>
      </c>
      <c r="I150" s="3"/>
    </row>
    <row r="151" spans="1:9" s="6" customFormat="1" ht="45" customHeight="1">
      <c r="A151" s="16"/>
      <c r="B151" s="16"/>
      <c r="C151" s="16"/>
      <c r="D151" s="17"/>
      <c r="E151" s="18" t="s">
        <v>412</v>
      </c>
      <c r="F151" s="19">
        <f>F153</f>
        <v>1500000</v>
      </c>
      <c r="G151" s="19">
        <f>G153</f>
        <v>120000</v>
      </c>
      <c r="H151" s="19">
        <f t="shared" si="3"/>
        <v>1620000</v>
      </c>
      <c r="I151" s="3"/>
    </row>
    <row r="152" spans="1:9" s="4" customFormat="1" ht="15">
      <c r="A152" s="16"/>
      <c r="B152" s="16"/>
      <c r="C152" s="16"/>
      <c r="D152" s="17"/>
      <c r="E152" s="20" t="s">
        <v>5</v>
      </c>
      <c r="F152" s="24"/>
      <c r="G152" s="24"/>
      <c r="H152" s="19">
        <f t="shared" si="3"/>
        <v>0</v>
      </c>
      <c r="I152" s="3"/>
    </row>
    <row r="153" spans="1:9" s="7" customFormat="1" ht="28.5">
      <c r="A153" s="21" t="s">
        <v>214</v>
      </c>
      <c r="B153" s="21"/>
      <c r="C153" s="21"/>
      <c r="D153" s="22" t="s">
        <v>31</v>
      </c>
      <c r="E153" s="35"/>
      <c r="F153" s="19">
        <f>F154</f>
        <v>1500000</v>
      </c>
      <c r="G153" s="19">
        <f>G155</f>
        <v>120000</v>
      </c>
      <c r="H153" s="19">
        <f t="shared" si="3"/>
        <v>1620000</v>
      </c>
      <c r="I153" s="3"/>
    </row>
    <row r="154" spans="1:9" s="7" customFormat="1" ht="28.5">
      <c r="A154" s="21" t="s">
        <v>215</v>
      </c>
      <c r="B154" s="21"/>
      <c r="C154" s="21"/>
      <c r="D154" s="22" t="s">
        <v>31</v>
      </c>
      <c r="E154" s="35"/>
      <c r="F154" s="19">
        <f>F155</f>
        <v>1500000</v>
      </c>
      <c r="G154" s="19">
        <f>G155</f>
        <v>120000</v>
      </c>
      <c r="H154" s="19">
        <f t="shared" si="3"/>
        <v>1620000</v>
      </c>
      <c r="I154" s="3"/>
    </row>
    <row r="155" spans="1:9" s="4" customFormat="1" ht="30.75" customHeight="1">
      <c r="A155" s="59" t="s">
        <v>216</v>
      </c>
      <c r="B155" s="59" t="s">
        <v>217</v>
      </c>
      <c r="C155" s="59" t="s">
        <v>32</v>
      </c>
      <c r="D155" s="58" t="s">
        <v>218</v>
      </c>
      <c r="E155" s="35"/>
      <c r="F155" s="24">
        <v>1500000</v>
      </c>
      <c r="G155" s="24">
        <v>120000</v>
      </c>
      <c r="H155" s="19">
        <f t="shared" si="3"/>
        <v>1620000</v>
      </c>
      <c r="I155" s="3"/>
    </row>
    <row r="156" spans="1:9" s="6" customFormat="1" ht="43.5" customHeight="1">
      <c r="A156" s="16"/>
      <c r="B156" s="16"/>
      <c r="C156" s="16"/>
      <c r="D156" s="17"/>
      <c r="E156" s="18" t="s">
        <v>429</v>
      </c>
      <c r="F156" s="19">
        <f>F158</f>
        <v>15700000</v>
      </c>
      <c r="G156" s="19">
        <f>G158</f>
        <v>1300000</v>
      </c>
      <c r="H156" s="19">
        <f t="shared" si="3"/>
        <v>17000000</v>
      </c>
      <c r="I156" s="3"/>
    </row>
    <row r="157" spans="1:9" s="4" customFormat="1" ht="15">
      <c r="A157" s="16"/>
      <c r="B157" s="16"/>
      <c r="C157" s="16"/>
      <c r="D157" s="17"/>
      <c r="E157" s="20" t="s">
        <v>5</v>
      </c>
      <c r="F157" s="24"/>
      <c r="G157" s="24"/>
      <c r="H157" s="19">
        <f t="shared" si="3"/>
        <v>0</v>
      </c>
      <c r="I157" s="3"/>
    </row>
    <row r="158" spans="1:9" s="7" customFormat="1" ht="42.75">
      <c r="A158" s="21" t="s">
        <v>308</v>
      </c>
      <c r="B158" s="21"/>
      <c r="C158" s="21"/>
      <c r="D158" s="78" t="s">
        <v>250</v>
      </c>
      <c r="E158" s="35"/>
      <c r="F158" s="19">
        <f>F159</f>
        <v>15700000</v>
      </c>
      <c r="G158" s="19">
        <f>G159</f>
        <v>1300000</v>
      </c>
      <c r="H158" s="19">
        <f t="shared" si="3"/>
        <v>17000000</v>
      </c>
      <c r="I158" s="3"/>
    </row>
    <row r="159" spans="1:9" s="7" customFormat="1" ht="42.75">
      <c r="A159" s="21" t="s">
        <v>221</v>
      </c>
      <c r="B159" s="21"/>
      <c r="C159" s="21"/>
      <c r="D159" s="78" t="s">
        <v>250</v>
      </c>
      <c r="E159" s="35"/>
      <c r="F159" s="19">
        <f>F160</f>
        <v>15700000</v>
      </c>
      <c r="G159" s="19">
        <f>G160</f>
        <v>1300000</v>
      </c>
      <c r="H159" s="19">
        <f t="shared" si="3"/>
        <v>17000000</v>
      </c>
      <c r="I159" s="3"/>
    </row>
    <row r="160" spans="1:9" s="4" customFormat="1" ht="15">
      <c r="A160" s="16" t="s">
        <v>222</v>
      </c>
      <c r="B160" s="16" t="s">
        <v>223</v>
      </c>
      <c r="C160" s="16" t="s">
        <v>34</v>
      </c>
      <c r="D160" s="17" t="s">
        <v>224</v>
      </c>
      <c r="E160" s="35"/>
      <c r="F160" s="24">
        <v>15700000</v>
      </c>
      <c r="G160" s="24">
        <v>1300000</v>
      </c>
      <c r="H160" s="19">
        <f t="shared" si="3"/>
        <v>17000000</v>
      </c>
      <c r="I160" s="3"/>
    </row>
    <row r="161" spans="1:9" s="6" customFormat="1" ht="85.5">
      <c r="A161" s="16"/>
      <c r="B161" s="16"/>
      <c r="C161" s="16"/>
      <c r="D161" s="17"/>
      <c r="E161" s="18" t="s">
        <v>413</v>
      </c>
      <c r="F161" s="19">
        <f>F163</f>
        <v>800000</v>
      </c>
      <c r="G161" s="19">
        <f>G163</f>
        <v>300000</v>
      </c>
      <c r="H161" s="19">
        <f t="shared" si="3"/>
        <v>1100000</v>
      </c>
      <c r="I161" s="3"/>
    </row>
    <row r="162" spans="1:9" s="4" customFormat="1" ht="15">
      <c r="A162" s="16"/>
      <c r="B162" s="16"/>
      <c r="C162" s="16"/>
      <c r="D162" s="17"/>
      <c r="E162" s="20" t="s">
        <v>5</v>
      </c>
      <c r="F162" s="24"/>
      <c r="G162" s="24"/>
      <c r="H162" s="19">
        <f t="shared" si="3"/>
        <v>0</v>
      </c>
      <c r="I162" s="3"/>
    </row>
    <row r="163" spans="1:9" s="4" customFormat="1" ht="28.5">
      <c r="A163" s="21" t="s">
        <v>251</v>
      </c>
      <c r="B163" s="21"/>
      <c r="C163" s="21"/>
      <c r="D163" s="78" t="s">
        <v>44</v>
      </c>
      <c r="E163" s="36"/>
      <c r="F163" s="19">
        <f>F164</f>
        <v>800000</v>
      </c>
      <c r="G163" s="19">
        <f>G164</f>
        <v>300000</v>
      </c>
      <c r="H163" s="19">
        <f t="shared" si="3"/>
        <v>1100000</v>
      </c>
      <c r="I163" s="3"/>
    </row>
    <row r="164" spans="1:9" s="4" customFormat="1" ht="28.5">
      <c r="A164" s="21" t="s">
        <v>252</v>
      </c>
      <c r="B164" s="21"/>
      <c r="C164" s="21"/>
      <c r="D164" s="78" t="s">
        <v>44</v>
      </c>
      <c r="E164" s="36"/>
      <c r="F164" s="19">
        <f>F165</f>
        <v>800000</v>
      </c>
      <c r="G164" s="19">
        <f>G165</f>
        <v>300000</v>
      </c>
      <c r="H164" s="19">
        <f t="shared" si="3"/>
        <v>1100000</v>
      </c>
      <c r="I164" s="3"/>
    </row>
    <row r="165" spans="1:9" s="4" customFormat="1" ht="30">
      <c r="A165" s="16" t="s">
        <v>253</v>
      </c>
      <c r="B165" s="16" t="s">
        <v>225</v>
      </c>
      <c r="C165" s="16" t="s">
        <v>35</v>
      </c>
      <c r="D165" s="17" t="s">
        <v>226</v>
      </c>
      <c r="E165" s="36"/>
      <c r="F165" s="24">
        <v>800000</v>
      </c>
      <c r="G165" s="24">
        <v>300000</v>
      </c>
      <c r="H165" s="19">
        <f t="shared" si="3"/>
        <v>1100000</v>
      </c>
      <c r="I165" s="3"/>
    </row>
    <row r="166" spans="1:9" s="6" customFormat="1" ht="43.5" customHeight="1">
      <c r="A166" s="16"/>
      <c r="B166" s="16"/>
      <c r="C166" s="16"/>
      <c r="D166" s="17"/>
      <c r="E166" s="18" t="s">
        <v>408</v>
      </c>
      <c r="F166" s="19">
        <f>F168+F207+F176</f>
        <v>7910000</v>
      </c>
      <c r="G166" s="19">
        <f>G168+G207+G176</f>
        <v>2241151480</v>
      </c>
      <c r="H166" s="19">
        <f t="shared" si="3"/>
        <v>2249061480</v>
      </c>
      <c r="I166" s="3"/>
    </row>
    <row r="167" spans="1:9" s="4" customFormat="1" ht="15">
      <c r="A167" s="16"/>
      <c r="B167" s="16"/>
      <c r="C167" s="16"/>
      <c r="D167" s="17"/>
      <c r="E167" s="20" t="s">
        <v>5</v>
      </c>
      <c r="F167" s="24"/>
      <c r="G167" s="24"/>
      <c r="H167" s="19">
        <f t="shared" si="3"/>
        <v>0</v>
      </c>
      <c r="I167" s="3"/>
    </row>
    <row r="168" spans="1:9" s="7" customFormat="1" ht="42.75">
      <c r="A168" s="21" t="s">
        <v>219</v>
      </c>
      <c r="B168" s="21"/>
      <c r="C168" s="21"/>
      <c r="D168" s="22" t="s">
        <v>33</v>
      </c>
      <c r="E168" s="35"/>
      <c r="F168" s="19">
        <f>F169</f>
        <v>0</v>
      </c>
      <c r="G168" s="19">
        <f>G169</f>
        <v>1037453558</v>
      </c>
      <c r="H168" s="19">
        <f t="shared" si="3"/>
        <v>1037453558</v>
      </c>
      <c r="I168" s="3"/>
    </row>
    <row r="169" spans="1:9" s="7" customFormat="1" ht="42.75">
      <c r="A169" s="21" t="s">
        <v>220</v>
      </c>
      <c r="B169" s="21"/>
      <c r="C169" s="21"/>
      <c r="D169" s="22" t="s">
        <v>33</v>
      </c>
      <c r="E169" s="35"/>
      <c r="F169" s="19">
        <f>F171+F172+F175+F170</f>
        <v>0</v>
      </c>
      <c r="G169" s="19">
        <f>G171+G172+G175+G170</f>
        <v>1037453558</v>
      </c>
      <c r="H169" s="19">
        <f t="shared" si="3"/>
        <v>1037453558</v>
      </c>
      <c r="I169" s="3"/>
    </row>
    <row r="170" spans="1:9" s="7" customFormat="1" ht="17.25" customHeight="1">
      <c r="A170" s="16" t="s">
        <v>315</v>
      </c>
      <c r="B170" s="16" t="s">
        <v>316</v>
      </c>
      <c r="C170" s="16" t="s">
        <v>317</v>
      </c>
      <c r="D170" s="55" t="s">
        <v>318</v>
      </c>
      <c r="E170" s="35"/>
      <c r="F170" s="24"/>
      <c r="G170" s="24">
        <v>78287606</v>
      </c>
      <c r="H170" s="19">
        <f>F170+G170</f>
        <v>78287606</v>
      </c>
      <c r="I170" s="3"/>
    </row>
    <row r="171" spans="1:9" s="7" customFormat="1" ht="17.25" customHeight="1">
      <c r="A171" s="16" t="s">
        <v>254</v>
      </c>
      <c r="B171" s="16" t="s">
        <v>58</v>
      </c>
      <c r="C171" s="16" t="s">
        <v>32</v>
      </c>
      <c r="D171" s="55" t="s">
        <v>401</v>
      </c>
      <c r="E171" s="35"/>
      <c r="F171" s="24"/>
      <c r="G171" s="24">
        <v>20608000</v>
      </c>
      <c r="H171" s="19">
        <f t="shared" si="3"/>
        <v>20608000</v>
      </c>
      <c r="I171" s="3"/>
    </row>
    <row r="172" spans="1:9" s="4" customFormat="1" ht="30">
      <c r="A172" s="16" t="s">
        <v>255</v>
      </c>
      <c r="B172" s="16" t="s">
        <v>256</v>
      </c>
      <c r="C172" s="16"/>
      <c r="D172" s="17" t="s">
        <v>257</v>
      </c>
      <c r="E172" s="35"/>
      <c r="F172" s="24">
        <f>F173+F174</f>
        <v>0</v>
      </c>
      <c r="G172" s="24">
        <f>G173+G174</f>
        <v>938557952</v>
      </c>
      <c r="H172" s="19">
        <f t="shared" si="3"/>
        <v>938557952</v>
      </c>
      <c r="I172" s="3"/>
    </row>
    <row r="173" spans="1:9" s="89" customFormat="1" ht="45">
      <c r="A173" s="27" t="s">
        <v>258</v>
      </c>
      <c r="B173" s="27" t="s">
        <v>259</v>
      </c>
      <c r="C173" s="27" t="s">
        <v>36</v>
      </c>
      <c r="D173" s="29" t="s">
        <v>260</v>
      </c>
      <c r="E173" s="36"/>
      <c r="F173" s="30"/>
      <c r="G173" s="30">
        <f>274552552+55584200</f>
        <v>330136752</v>
      </c>
      <c r="H173" s="19">
        <f t="shared" si="3"/>
        <v>330136752</v>
      </c>
      <c r="I173" s="5"/>
    </row>
    <row r="174" spans="1:9" s="6" customFormat="1" ht="48.75" customHeight="1">
      <c r="A174" s="27" t="s">
        <v>261</v>
      </c>
      <c r="B174" s="27" t="s">
        <v>262</v>
      </c>
      <c r="C174" s="27" t="s">
        <v>36</v>
      </c>
      <c r="D174" s="29" t="s">
        <v>307</v>
      </c>
      <c r="E174" s="36"/>
      <c r="F174" s="30"/>
      <c r="G174" s="30">
        <v>608421200</v>
      </c>
      <c r="H174" s="19">
        <f t="shared" si="3"/>
        <v>608421200</v>
      </c>
      <c r="I174" s="5"/>
    </row>
    <row r="175" spans="1:9" s="7" customFormat="1" ht="60">
      <c r="A175" s="16" t="s">
        <v>263</v>
      </c>
      <c r="B175" s="16" t="s">
        <v>227</v>
      </c>
      <c r="C175" s="16" t="s">
        <v>14</v>
      </c>
      <c r="D175" s="17" t="s">
        <v>264</v>
      </c>
      <c r="E175" s="35"/>
      <c r="F175" s="24"/>
      <c r="G175" s="24"/>
      <c r="H175" s="19">
        <f t="shared" si="3"/>
        <v>0</v>
      </c>
      <c r="I175" s="3"/>
    </row>
    <row r="176" spans="1:9" s="7" customFormat="1" ht="31.5" customHeight="1">
      <c r="A176" s="21" t="s">
        <v>233</v>
      </c>
      <c r="B176" s="21"/>
      <c r="C176" s="21"/>
      <c r="D176" s="22" t="s">
        <v>98</v>
      </c>
      <c r="E176" s="35"/>
      <c r="F176" s="19">
        <f>F177</f>
        <v>3300000</v>
      </c>
      <c r="G176" s="19">
        <f>G177</f>
        <v>1203697922</v>
      </c>
      <c r="H176" s="19">
        <f t="shared" si="3"/>
        <v>1206997922</v>
      </c>
      <c r="I176" s="3"/>
    </row>
    <row r="177" spans="1:9" s="7" customFormat="1" ht="31.5" customHeight="1">
      <c r="A177" s="21" t="s">
        <v>234</v>
      </c>
      <c r="B177" s="21"/>
      <c r="C177" s="21"/>
      <c r="D177" s="22" t="s">
        <v>98</v>
      </c>
      <c r="E177" s="35"/>
      <c r="F177" s="19">
        <f>F194+F202+F178+F179+F180+F181+F182+F183+F184+F186+F187+F189+F191+F193+F200+F201+F205</f>
        <v>3300000</v>
      </c>
      <c r="G177" s="19">
        <f>G194+G202+G178+G179+G180+G181+G182+G183+G184+G186+G187+G189+G191+G193+G200+G201+G205</f>
        <v>1203697922</v>
      </c>
      <c r="H177" s="19">
        <f t="shared" si="3"/>
        <v>1206997922</v>
      </c>
      <c r="I177" s="3"/>
    </row>
    <row r="178" spans="1:9" s="4" customFormat="1" ht="15">
      <c r="A178" s="16" t="s">
        <v>319</v>
      </c>
      <c r="B178" s="16" t="s">
        <v>21</v>
      </c>
      <c r="C178" s="16" t="s">
        <v>320</v>
      </c>
      <c r="D178" s="55" t="s">
        <v>321</v>
      </c>
      <c r="E178" s="35"/>
      <c r="F178" s="24"/>
      <c r="G178" s="24">
        <v>17322400</v>
      </c>
      <c r="H178" s="19">
        <f t="shared" si="3"/>
        <v>17322400</v>
      </c>
      <c r="I178" s="3"/>
    </row>
    <row r="179" spans="1:9" s="4" customFormat="1" ht="60">
      <c r="A179" s="16" t="s">
        <v>322</v>
      </c>
      <c r="B179" s="16" t="s">
        <v>323</v>
      </c>
      <c r="C179" s="16" t="s">
        <v>324</v>
      </c>
      <c r="D179" s="55" t="s">
        <v>402</v>
      </c>
      <c r="E179" s="35"/>
      <c r="F179" s="24"/>
      <c r="G179" s="24">
        <v>164980519</v>
      </c>
      <c r="H179" s="19">
        <f t="shared" si="3"/>
        <v>164980519</v>
      </c>
      <c r="I179" s="3"/>
    </row>
    <row r="180" spans="1:9" s="4" customFormat="1" ht="90">
      <c r="A180" s="16" t="s">
        <v>325</v>
      </c>
      <c r="B180" s="16" t="s">
        <v>326</v>
      </c>
      <c r="C180" s="16" t="s">
        <v>327</v>
      </c>
      <c r="D180" s="55" t="s">
        <v>385</v>
      </c>
      <c r="E180" s="35"/>
      <c r="F180" s="24"/>
      <c r="G180" s="24">
        <v>52020000</v>
      </c>
      <c r="H180" s="19">
        <f t="shared" si="3"/>
        <v>52020000</v>
      </c>
      <c r="I180" s="3"/>
    </row>
    <row r="181" spans="1:9" s="4" customFormat="1" ht="30">
      <c r="A181" s="16" t="s">
        <v>328</v>
      </c>
      <c r="B181" s="16" t="s">
        <v>329</v>
      </c>
      <c r="C181" s="16" t="s">
        <v>41</v>
      </c>
      <c r="D181" s="55" t="s">
        <v>403</v>
      </c>
      <c r="E181" s="35"/>
      <c r="F181" s="24"/>
      <c r="G181" s="24">
        <v>10023000</v>
      </c>
      <c r="H181" s="19">
        <f t="shared" si="3"/>
        <v>10023000</v>
      </c>
      <c r="I181" s="3"/>
    </row>
    <row r="182" spans="1:9" s="4" customFormat="1" ht="15">
      <c r="A182" s="16" t="s">
        <v>330</v>
      </c>
      <c r="B182" s="16" t="s">
        <v>331</v>
      </c>
      <c r="C182" s="16" t="s">
        <v>332</v>
      </c>
      <c r="D182" s="55" t="s">
        <v>386</v>
      </c>
      <c r="E182" s="35"/>
      <c r="F182" s="24"/>
      <c r="G182" s="24">
        <v>19943200</v>
      </c>
      <c r="H182" s="19">
        <f t="shared" si="3"/>
        <v>19943200</v>
      </c>
      <c r="I182" s="3"/>
    </row>
    <row r="183" spans="1:9" s="4" customFormat="1" ht="15">
      <c r="A183" s="16" t="s">
        <v>333</v>
      </c>
      <c r="B183" s="16" t="s">
        <v>334</v>
      </c>
      <c r="C183" s="16" t="s">
        <v>335</v>
      </c>
      <c r="D183" s="55" t="s">
        <v>387</v>
      </c>
      <c r="E183" s="35"/>
      <c r="F183" s="24"/>
      <c r="G183" s="24">
        <v>3300000</v>
      </c>
      <c r="H183" s="19">
        <f t="shared" si="3"/>
        <v>3300000</v>
      </c>
      <c r="I183" s="3"/>
    </row>
    <row r="184" spans="1:9" s="4" customFormat="1" ht="15">
      <c r="A184" s="16" t="s">
        <v>336</v>
      </c>
      <c r="B184" s="16" t="s">
        <v>337</v>
      </c>
      <c r="C184" s="16"/>
      <c r="D184" s="55" t="s">
        <v>338</v>
      </c>
      <c r="E184" s="35"/>
      <c r="F184" s="24">
        <f>F185</f>
        <v>0</v>
      </c>
      <c r="G184" s="24">
        <f>G185</f>
        <v>10751534</v>
      </c>
      <c r="H184" s="19">
        <f t="shared" si="3"/>
        <v>10751534</v>
      </c>
      <c r="I184" s="3"/>
    </row>
    <row r="185" spans="1:9" s="6" customFormat="1" ht="45">
      <c r="A185" s="27" t="s">
        <v>339</v>
      </c>
      <c r="B185" s="27" t="s">
        <v>340</v>
      </c>
      <c r="C185" s="27" t="s">
        <v>341</v>
      </c>
      <c r="D185" s="60" t="s">
        <v>342</v>
      </c>
      <c r="E185" s="36"/>
      <c r="F185" s="30"/>
      <c r="G185" s="30">
        <v>10751534</v>
      </c>
      <c r="H185" s="82">
        <f t="shared" si="3"/>
        <v>10751534</v>
      </c>
      <c r="I185" s="5"/>
    </row>
    <row r="186" spans="1:9" s="4" customFormat="1" ht="30">
      <c r="A186" s="16" t="s">
        <v>343</v>
      </c>
      <c r="B186" s="16" t="s">
        <v>344</v>
      </c>
      <c r="C186" s="16" t="s">
        <v>345</v>
      </c>
      <c r="D186" s="55" t="s">
        <v>346</v>
      </c>
      <c r="E186" s="35"/>
      <c r="F186" s="24"/>
      <c r="G186" s="24">
        <v>700000</v>
      </c>
      <c r="H186" s="19">
        <f t="shared" si="3"/>
        <v>700000</v>
      </c>
      <c r="I186" s="3"/>
    </row>
    <row r="187" spans="1:9" s="4" customFormat="1" ht="15">
      <c r="A187" s="16" t="s">
        <v>347</v>
      </c>
      <c r="B187" s="16" t="s">
        <v>91</v>
      </c>
      <c r="C187" s="16"/>
      <c r="D187" s="55" t="s">
        <v>106</v>
      </c>
      <c r="E187" s="35"/>
      <c r="F187" s="24">
        <f>F188</f>
        <v>0</v>
      </c>
      <c r="G187" s="24">
        <f>G188</f>
        <v>200000</v>
      </c>
      <c r="H187" s="19">
        <f t="shared" si="3"/>
        <v>200000</v>
      </c>
      <c r="I187" s="3"/>
    </row>
    <row r="188" spans="1:9" s="6" customFormat="1" ht="30">
      <c r="A188" s="27" t="s">
        <v>348</v>
      </c>
      <c r="B188" s="27" t="s">
        <v>107</v>
      </c>
      <c r="C188" s="27" t="s">
        <v>26</v>
      </c>
      <c r="D188" s="60" t="s">
        <v>72</v>
      </c>
      <c r="E188" s="36"/>
      <c r="F188" s="30"/>
      <c r="G188" s="30">
        <v>200000</v>
      </c>
      <c r="H188" s="82">
        <f t="shared" si="3"/>
        <v>200000</v>
      </c>
      <c r="I188" s="5"/>
    </row>
    <row r="189" spans="1:9" s="4" customFormat="1" ht="15">
      <c r="A189" s="16" t="s">
        <v>349</v>
      </c>
      <c r="B189" s="16" t="s">
        <v>350</v>
      </c>
      <c r="C189" s="16"/>
      <c r="D189" s="55" t="s">
        <v>351</v>
      </c>
      <c r="E189" s="35"/>
      <c r="F189" s="24">
        <f>F190</f>
        <v>0</v>
      </c>
      <c r="G189" s="24">
        <f>G190</f>
        <v>300000</v>
      </c>
      <c r="H189" s="19">
        <f t="shared" si="3"/>
        <v>300000</v>
      </c>
      <c r="I189" s="3"/>
    </row>
    <row r="190" spans="1:9" s="6" customFormat="1" ht="30">
      <c r="A190" s="27" t="s">
        <v>352</v>
      </c>
      <c r="B190" s="27" t="s">
        <v>353</v>
      </c>
      <c r="C190" s="27" t="s">
        <v>26</v>
      </c>
      <c r="D190" s="60" t="s">
        <v>354</v>
      </c>
      <c r="E190" s="36"/>
      <c r="F190" s="30"/>
      <c r="G190" s="30">
        <v>300000</v>
      </c>
      <c r="H190" s="82">
        <f t="shared" si="3"/>
        <v>300000</v>
      </c>
      <c r="I190" s="5"/>
    </row>
    <row r="191" spans="1:9" s="4" customFormat="1" ht="30">
      <c r="A191" s="16" t="s">
        <v>355</v>
      </c>
      <c r="B191" s="16" t="s">
        <v>356</v>
      </c>
      <c r="C191" s="16"/>
      <c r="D191" s="55" t="s">
        <v>357</v>
      </c>
      <c r="E191" s="35"/>
      <c r="F191" s="24">
        <f>F192</f>
        <v>0</v>
      </c>
      <c r="G191" s="24">
        <f>G192</f>
        <v>1916600</v>
      </c>
      <c r="H191" s="19">
        <f t="shared" si="3"/>
        <v>1916600</v>
      </c>
      <c r="I191" s="3"/>
    </row>
    <row r="192" spans="1:9" s="6" customFormat="1" ht="30">
      <c r="A192" s="27" t="s">
        <v>358</v>
      </c>
      <c r="B192" s="27" t="s">
        <v>359</v>
      </c>
      <c r="C192" s="27" t="s">
        <v>317</v>
      </c>
      <c r="D192" s="60" t="s">
        <v>360</v>
      </c>
      <c r="E192" s="36"/>
      <c r="F192" s="30"/>
      <c r="G192" s="30">
        <v>1916600</v>
      </c>
      <c r="H192" s="82">
        <f t="shared" si="3"/>
        <v>1916600</v>
      </c>
      <c r="I192" s="5"/>
    </row>
    <row r="193" spans="1:9" s="4" customFormat="1" ht="15">
      <c r="A193" s="16" t="s">
        <v>361</v>
      </c>
      <c r="B193" s="16" t="s">
        <v>316</v>
      </c>
      <c r="C193" s="16" t="s">
        <v>317</v>
      </c>
      <c r="D193" s="55" t="s">
        <v>318</v>
      </c>
      <c r="E193" s="35"/>
      <c r="F193" s="24"/>
      <c r="G193" s="24">
        <v>6000000</v>
      </c>
      <c r="H193" s="19">
        <f t="shared" si="3"/>
        <v>6000000</v>
      </c>
      <c r="I193" s="3"/>
    </row>
    <row r="194" spans="1:9" s="4" customFormat="1" ht="18.75" customHeight="1">
      <c r="A194" s="16" t="s">
        <v>265</v>
      </c>
      <c r="B194" s="16" t="s">
        <v>266</v>
      </c>
      <c r="C194" s="16"/>
      <c r="D194" s="55" t="s">
        <v>404</v>
      </c>
      <c r="E194" s="35"/>
      <c r="F194" s="24">
        <f>F195+F196+F197+F198+F199</f>
        <v>0</v>
      </c>
      <c r="G194" s="24">
        <f>G195+G196+G197+G198+G199</f>
        <v>596531469</v>
      </c>
      <c r="H194" s="19">
        <f t="shared" si="3"/>
        <v>596531469</v>
      </c>
      <c r="I194" s="3"/>
    </row>
    <row r="195" spans="1:9" s="6" customFormat="1" ht="15">
      <c r="A195" s="27" t="s">
        <v>362</v>
      </c>
      <c r="B195" s="27" t="s">
        <v>363</v>
      </c>
      <c r="C195" s="27" t="s">
        <v>32</v>
      </c>
      <c r="D195" s="60" t="s">
        <v>372</v>
      </c>
      <c r="E195" s="36"/>
      <c r="F195" s="30"/>
      <c r="G195" s="30">
        <v>251890643</v>
      </c>
      <c r="H195" s="82">
        <f t="shared" si="3"/>
        <v>251890643</v>
      </c>
      <c r="I195" s="5"/>
    </row>
    <row r="196" spans="1:9" s="6" customFormat="1" ht="15">
      <c r="A196" s="27" t="s">
        <v>364</v>
      </c>
      <c r="B196" s="27" t="s">
        <v>365</v>
      </c>
      <c r="C196" s="27" t="s">
        <v>32</v>
      </c>
      <c r="D196" s="60" t="s">
        <v>373</v>
      </c>
      <c r="E196" s="36"/>
      <c r="F196" s="30"/>
      <c r="G196" s="30">
        <v>192868408</v>
      </c>
      <c r="H196" s="82">
        <f t="shared" si="3"/>
        <v>192868408</v>
      </c>
      <c r="I196" s="5"/>
    </row>
    <row r="197" spans="1:9" s="6" customFormat="1" ht="15">
      <c r="A197" s="27" t="s">
        <v>366</v>
      </c>
      <c r="B197" s="27" t="s">
        <v>367</v>
      </c>
      <c r="C197" s="27" t="s">
        <v>32</v>
      </c>
      <c r="D197" s="60" t="s">
        <v>374</v>
      </c>
      <c r="E197" s="36"/>
      <c r="F197" s="30"/>
      <c r="G197" s="30">
        <v>5086300</v>
      </c>
      <c r="H197" s="82">
        <f t="shared" si="3"/>
        <v>5086300</v>
      </c>
      <c r="I197" s="5"/>
    </row>
    <row r="198" spans="1:9" s="6" customFormat="1" ht="15">
      <c r="A198" s="27" t="s">
        <v>368</v>
      </c>
      <c r="B198" s="27" t="s">
        <v>369</v>
      </c>
      <c r="C198" s="27" t="s">
        <v>32</v>
      </c>
      <c r="D198" s="60" t="s">
        <v>375</v>
      </c>
      <c r="E198" s="36"/>
      <c r="F198" s="30"/>
      <c r="G198" s="30">
        <v>7500000</v>
      </c>
      <c r="H198" s="82">
        <f t="shared" si="3"/>
        <v>7500000</v>
      </c>
      <c r="I198" s="5"/>
    </row>
    <row r="199" spans="1:9" s="6" customFormat="1" ht="30">
      <c r="A199" s="27" t="s">
        <v>370</v>
      </c>
      <c r="B199" s="27" t="s">
        <v>371</v>
      </c>
      <c r="C199" s="27" t="s">
        <v>32</v>
      </c>
      <c r="D199" s="60" t="s">
        <v>376</v>
      </c>
      <c r="E199" s="36"/>
      <c r="F199" s="30"/>
      <c r="G199" s="30">
        <v>139186118</v>
      </c>
      <c r="H199" s="82">
        <f t="shared" si="3"/>
        <v>139186118</v>
      </c>
      <c r="I199" s="5"/>
    </row>
    <row r="200" spans="1:9" s="4" customFormat="1" ht="30">
      <c r="A200" s="16" t="s">
        <v>377</v>
      </c>
      <c r="B200" s="16" t="s">
        <v>378</v>
      </c>
      <c r="C200" s="16" t="s">
        <v>32</v>
      </c>
      <c r="D200" s="55" t="s">
        <v>423</v>
      </c>
      <c r="E200" s="35"/>
      <c r="F200" s="24"/>
      <c r="G200" s="24">
        <v>26800000</v>
      </c>
      <c r="H200" s="19">
        <f t="shared" si="3"/>
        <v>26800000</v>
      </c>
      <c r="I200" s="3"/>
    </row>
    <row r="201" spans="1:9" s="4" customFormat="1" ht="15">
      <c r="A201" s="16" t="s">
        <v>379</v>
      </c>
      <c r="B201" s="16" t="s">
        <v>380</v>
      </c>
      <c r="C201" s="16" t="s">
        <v>32</v>
      </c>
      <c r="D201" s="55" t="s">
        <v>424</v>
      </c>
      <c r="E201" s="35"/>
      <c r="F201" s="24"/>
      <c r="G201" s="24">
        <v>8100000</v>
      </c>
      <c r="H201" s="19">
        <f t="shared" si="3"/>
        <v>8100000</v>
      </c>
      <c r="I201" s="3"/>
    </row>
    <row r="202" spans="1:9" s="4" customFormat="1" ht="30">
      <c r="A202" s="16" t="s">
        <v>267</v>
      </c>
      <c r="B202" s="16" t="s">
        <v>268</v>
      </c>
      <c r="C202" s="16"/>
      <c r="D202" s="55" t="s">
        <v>269</v>
      </c>
      <c r="E202" s="35"/>
      <c r="F202" s="24">
        <v>0</v>
      </c>
      <c r="G202" s="24">
        <f>G204</f>
        <v>284809200</v>
      </c>
      <c r="H202" s="19">
        <f t="shared" si="3"/>
        <v>284809200</v>
      </c>
      <c r="I202" s="3"/>
    </row>
    <row r="203" spans="1:9" s="4" customFormat="1" ht="17.25" customHeight="1">
      <c r="A203" s="16"/>
      <c r="B203" s="16"/>
      <c r="C203" s="16"/>
      <c r="D203" s="29" t="s">
        <v>5</v>
      </c>
      <c r="E203" s="35"/>
      <c r="F203" s="24"/>
      <c r="G203" s="24"/>
      <c r="H203" s="19">
        <f t="shared" si="3"/>
        <v>0</v>
      </c>
      <c r="I203" s="3"/>
    </row>
    <row r="204" spans="1:9" s="6" customFormat="1" ht="75.75" customHeight="1">
      <c r="A204" s="27" t="s">
        <v>311</v>
      </c>
      <c r="B204" s="27" t="s">
        <v>312</v>
      </c>
      <c r="C204" s="27" t="s">
        <v>7</v>
      </c>
      <c r="D204" s="81" t="s">
        <v>405</v>
      </c>
      <c r="E204" s="28"/>
      <c r="F204" s="30">
        <v>0</v>
      </c>
      <c r="G204" s="30">
        <v>284809200</v>
      </c>
      <c r="H204" s="82">
        <f t="shared" si="3"/>
        <v>284809200</v>
      </c>
      <c r="I204" s="5"/>
    </row>
    <row r="205" spans="1:9" s="4" customFormat="1" ht="18.75" customHeight="1">
      <c r="A205" s="16" t="s">
        <v>381</v>
      </c>
      <c r="B205" s="16" t="s">
        <v>179</v>
      </c>
      <c r="C205" s="16"/>
      <c r="D205" s="55" t="s">
        <v>180</v>
      </c>
      <c r="E205" s="35"/>
      <c r="F205" s="24">
        <f>F206</f>
        <v>3300000</v>
      </c>
      <c r="G205" s="24">
        <f>G206</f>
        <v>0</v>
      </c>
      <c r="H205" s="19">
        <f t="shared" si="3"/>
        <v>3300000</v>
      </c>
      <c r="I205" s="3"/>
    </row>
    <row r="206" spans="1:9" s="6" customFormat="1" ht="15">
      <c r="A206" s="27" t="s">
        <v>382</v>
      </c>
      <c r="B206" s="27" t="s">
        <v>249</v>
      </c>
      <c r="C206" s="27" t="s">
        <v>7</v>
      </c>
      <c r="D206" s="60" t="s">
        <v>425</v>
      </c>
      <c r="E206" s="36"/>
      <c r="F206" s="30">
        <v>3300000</v>
      </c>
      <c r="G206" s="30"/>
      <c r="H206" s="82">
        <f t="shared" si="3"/>
        <v>3300000</v>
      </c>
      <c r="I206" s="5"/>
    </row>
    <row r="207" spans="1:9" s="7" customFormat="1" ht="28.5">
      <c r="A207" s="21" t="s">
        <v>228</v>
      </c>
      <c r="B207" s="21"/>
      <c r="C207" s="21"/>
      <c r="D207" s="22" t="s">
        <v>426</v>
      </c>
      <c r="E207" s="35"/>
      <c r="F207" s="19">
        <f>F208</f>
        <v>4610000</v>
      </c>
      <c r="G207" s="19">
        <f>G208</f>
        <v>0</v>
      </c>
      <c r="H207" s="19">
        <f>F207+G207</f>
        <v>4610000</v>
      </c>
      <c r="I207" s="3"/>
    </row>
    <row r="208" spans="1:9" s="7" customFormat="1" ht="28.5">
      <c r="A208" s="21" t="s">
        <v>229</v>
      </c>
      <c r="B208" s="21"/>
      <c r="C208" s="21"/>
      <c r="D208" s="22" t="s">
        <v>426</v>
      </c>
      <c r="E208" s="35"/>
      <c r="F208" s="19">
        <f>F209</f>
        <v>4610000</v>
      </c>
      <c r="G208" s="19">
        <f>G209</f>
        <v>0</v>
      </c>
      <c r="H208" s="19">
        <f>F208+G208</f>
        <v>4610000</v>
      </c>
      <c r="I208" s="3"/>
    </row>
    <row r="209" spans="1:9" s="4" customFormat="1" ht="30.75" customHeight="1">
      <c r="A209" s="16" t="s">
        <v>230</v>
      </c>
      <c r="B209" s="16" t="s">
        <v>231</v>
      </c>
      <c r="C209" s="16" t="s">
        <v>7</v>
      </c>
      <c r="D209" s="17" t="s">
        <v>232</v>
      </c>
      <c r="E209" s="35"/>
      <c r="F209" s="24">
        <v>4610000</v>
      </c>
      <c r="G209" s="24">
        <v>0</v>
      </c>
      <c r="H209" s="19">
        <f>F209+G209</f>
        <v>4610000</v>
      </c>
      <c r="I209" s="3"/>
    </row>
    <row r="210" spans="1:9" s="6" customFormat="1" ht="43.5" customHeight="1">
      <c r="A210" s="16"/>
      <c r="B210" s="16"/>
      <c r="C210" s="16"/>
      <c r="D210" s="17"/>
      <c r="E210" s="18" t="s">
        <v>414</v>
      </c>
      <c r="F210" s="19">
        <f>F212</f>
        <v>380000</v>
      </c>
      <c r="G210" s="19">
        <f>G212</f>
        <v>1276130</v>
      </c>
      <c r="H210" s="19">
        <f t="shared" si="3"/>
        <v>1656130</v>
      </c>
      <c r="I210" s="3"/>
    </row>
    <row r="211" spans="1:9" s="4" customFormat="1" ht="15">
      <c r="A211" s="16"/>
      <c r="B211" s="16"/>
      <c r="C211" s="16"/>
      <c r="D211" s="17"/>
      <c r="E211" s="20" t="s">
        <v>5</v>
      </c>
      <c r="F211" s="24"/>
      <c r="G211" s="24"/>
      <c r="H211" s="19">
        <f t="shared" si="3"/>
        <v>0</v>
      </c>
      <c r="I211" s="3"/>
    </row>
    <row r="212" spans="1:9" s="7" customFormat="1" ht="42.75">
      <c r="A212" s="21" t="s">
        <v>219</v>
      </c>
      <c r="B212" s="21"/>
      <c r="C212" s="21"/>
      <c r="D212" s="22" t="s">
        <v>33</v>
      </c>
      <c r="E212" s="35"/>
      <c r="F212" s="19">
        <f>F213</f>
        <v>380000</v>
      </c>
      <c r="G212" s="19">
        <f>G213</f>
        <v>1276130</v>
      </c>
      <c r="H212" s="19">
        <f t="shared" si="3"/>
        <v>1656130</v>
      </c>
      <c r="I212" s="3"/>
    </row>
    <row r="213" spans="1:9" s="7" customFormat="1" ht="42.75">
      <c r="A213" s="21" t="s">
        <v>220</v>
      </c>
      <c r="B213" s="21"/>
      <c r="C213" s="21"/>
      <c r="D213" s="22" t="s">
        <v>33</v>
      </c>
      <c r="E213" s="35"/>
      <c r="F213" s="19">
        <f>F214+F216+F218</f>
        <v>380000</v>
      </c>
      <c r="G213" s="19">
        <f>G214+G216+G218</f>
        <v>1276130</v>
      </c>
      <c r="H213" s="19">
        <f t="shared" si="3"/>
        <v>1656130</v>
      </c>
      <c r="I213" s="3"/>
    </row>
    <row r="214" spans="1:9" s="4" customFormat="1" ht="15" customHeight="1">
      <c r="A214" s="16" t="s">
        <v>273</v>
      </c>
      <c r="B214" s="16" t="s">
        <v>274</v>
      </c>
      <c r="C214" s="16"/>
      <c r="D214" s="17" t="s">
        <v>275</v>
      </c>
      <c r="E214" s="35"/>
      <c r="F214" s="24">
        <f>F215</f>
        <v>380000</v>
      </c>
      <c r="G214" s="24">
        <f>G215</f>
        <v>0</v>
      </c>
      <c r="H214" s="19">
        <f t="shared" si="3"/>
        <v>380000</v>
      </c>
      <c r="I214" s="3"/>
    </row>
    <row r="215" spans="1:9" s="6" customFormat="1" ht="47.25" customHeight="1">
      <c r="A215" s="27" t="s">
        <v>270</v>
      </c>
      <c r="B215" s="27" t="s">
        <v>271</v>
      </c>
      <c r="C215" s="27" t="s">
        <v>272</v>
      </c>
      <c r="D215" s="29" t="s">
        <v>427</v>
      </c>
      <c r="E215" s="69"/>
      <c r="F215" s="30">
        <v>380000</v>
      </c>
      <c r="G215" s="30"/>
      <c r="H215" s="19">
        <f t="shared" si="3"/>
        <v>380000</v>
      </c>
      <c r="I215" s="5"/>
    </row>
    <row r="216" spans="1:9" s="4" customFormat="1" ht="45">
      <c r="A216" s="16" t="s">
        <v>276</v>
      </c>
      <c r="B216" s="16" t="s">
        <v>277</v>
      </c>
      <c r="C216" s="16"/>
      <c r="D216" s="17" t="s">
        <v>278</v>
      </c>
      <c r="E216" s="35"/>
      <c r="F216" s="24">
        <f>F217</f>
        <v>0</v>
      </c>
      <c r="G216" s="24">
        <f>G217</f>
        <v>522430</v>
      </c>
      <c r="H216" s="19">
        <f t="shared" si="3"/>
        <v>522430</v>
      </c>
      <c r="I216" s="3"/>
    </row>
    <row r="217" spans="1:9" s="6" customFormat="1" ht="15">
      <c r="A217" s="27" t="s">
        <v>279</v>
      </c>
      <c r="B217" s="27" t="s">
        <v>280</v>
      </c>
      <c r="C217" s="27" t="s">
        <v>39</v>
      </c>
      <c r="D217" s="29" t="s">
        <v>281</v>
      </c>
      <c r="E217" s="36"/>
      <c r="F217" s="30"/>
      <c r="G217" s="30">
        <v>522430</v>
      </c>
      <c r="H217" s="19">
        <f t="shared" si="3"/>
        <v>522430</v>
      </c>
      <c r="I217" s="5"/>
    </row>
    <row r="218" spans="1:9" s="4" customFormat="1" ht="33.75" customHeight="1">
      <c r="A218" s="16" t="s">
        <v>282</v>
      </c>
      <c r="B218" s="16" t="s">
        <v>283</v>
      </c>
      <c r="C218" s="16"/>
      <c r="D218" s="17" t="s">
        <v>286</v>
      </c>
      <c r="E218" s="35"/>
      <c r="F218" s="24">
        <f>F219</f>
        <v>0</v>
      </c>
      <c r="G218" s="24">
        <f>G219</f>
        <v>753700</v>
      </c>
      <c r="H218" s="19">
        <f t="shared" si="3"/>
        <v>753700</v>
      </c>
      <c r="I218" s="3"/>
    </row>
    <row r="219" spans="1:9" s="6" customFormat="1" ht="13.5" customHeight="1">
      <c r="A219" s="27" t="s">
        <v>284</v>
      </c>
      <c r="B219" s="27" t="s">
        <v>285</v>
      </c>
      <c r="C219" s="27" t="s">
        <v>39</v>
      </c>
      <c r="D219" s="29" t="s">
        <v>281</v>
      </c>
      <c r="E219" s="36"/>
      <c r="F219" s="30"/>
      <c r="G219" s="30">
        <v>753700</v>
      </c>
      <c r="H219" s="19">
        <f t="shared" si="3"/>
        <v>753700</v>
      </c>
      <c r="I219" s="5"/>
    </row>
    <row r="220" spans="1:9" s="4" customFormat="1" ht="28.5">
      <c r="A220" s="16"/>
      <c r="B220" s="16"/>
      <c r="C220" s="16"/>
      <c r="D220" s="17"/>
      <c r="E220" s="18" t="s">
        <v>415</v>
      </c>
      <c r="F220" s="19">
        <f>F222</f>
        <v>0</v>
      </c>
      <c r="G220" s="19">
        <f>G222</f>
        <v>25963120</v>
      </c>
      <c r="H220" s="19">
        <f>F220+G220</f>
        <v>25963120</v>
      </c>
      <c r="I220" s="3"/>
    </row>
    <row r="221" spans="1:9" s="4" customFormat="1" ht="15">
      <c r="A221" s="16"/>
      <c r="B221" s="16"/>
      <c r="C221" s="16"/>
      <c r="D221" s="17"/>
      <c r="E221" s="20" t="s">
        <v>5</v>
      </c>
      <c r="F221" s="24"/>
      <c r="G221" s="24"/>
      <c r="H221" s="19">
        <f>F221+G221</f>
        <v>0</v>
      </c>
      <c r="I221" s="3"/>
    </row>
    <row r="222" spans="1:9" s="4" customFormat="1" ht="42.75">
      <c r="A222" s="21" t="s">
        <v>219</v>
      </c>
      <c r="B222" s="21"/>
      <c r="C222" s="21"/>
      <c r="D222" s="22" t="s">
        <v>33</v>
      </c>
      <c r="E222" s="35"/>
      <c r="F222" s="19">
        <f>F223</f>
        <v>0</v>
      </c>
      <c r="G222" s="19">
        <f>G223</f>
        <v>25963120</v>
      </c>
      <c r="H222" s="19">
        <f>F222+G222</f>
        <v>25963120</v>
      </c>
      <c r="I222" s="3"/>
    </row>
    <row r="223" spans="1:9" s="4" customFormat="1" ht="42.75">
      <c r="A223" s="21" t="s">
        <v>220</v>
      </c>
      <c r="B223" s="21"/>
      <c r="C223" s="21"/>
      <c r="D223" s="22" t="s">
        <v>33</v>
      </c>
      <c r="E223" s="35"/>
      <c r="F223" s="19">
        <f>F224</f>
        <v>0</v>
      </c>
      <c r="G223" s="19">
        <f>G224</f>
        <v>25963120</v>
      </c>
      <c r="H223" s="19">
        <f>F223+G223</f>
        <v>25963120</v>
      </c>
      <c r="I223" s="3"/>
    </row>
    <row r="224" spans="1:9" s="4" customFormat="1" ht="15">
      <c r="A224" s="16" t="s">
        <v>254</v>
      </c>
      <c r="B224" s="16" t="s">
        <v>58</v>
      </c>
      <c r="C224" s="16" t="s">
        <v>32</v>
      </c>
      <c r="D224" s="17" t="s">
        <v>428</v>
      </c>
      <c r="E224" s="35"/>
      <c r="F224" s="24"/>
      <c r="G224" s="24">
        <v>25963120</v>
      </c>
      <c r="H224" s="19">
        <f t="shared" si="3"/>
        <v>25963120</v>
      </c>
      <c r="I224" s="3"/>
    </row>
    <row r="225" spans="1:9" s="4" customFormat="1" ht="57.75">
      <c r="A225" s="16"/>
      <c r="B225" s="16"/>
      <c r="C225" s="16"/>
      <c r="D225" s="17"/>
      <c r="E225" s="18" t="s">
        <v>416</v>
      </c>
      <c r="F225" s="19">
        <f>F227</f>
        <v>2000000</v>
      </c>
      <c r="G225" s="19">
        <f>G227</f>
        <v>0</v>
      </c>
      <c r="H225" s="19">
        <f t="shared" si="3"/>
        <v>2000000</v>
      </c>
      <c r="I225" s="3"/>
    </row>
    <row r="226" spans="1:9" s="4" customFormat="1" ht="15">
      <c r="A226" s="16"/>
      <c r="B226" s="16"/>
      <c r="C226" s="16"/>
      <c r="D226" s="17"/>
      <c r="E226" s="20" t="s">
        <v>5</v>
      </c>
      <c r="F226" s="24"/>
      <c r="G226" s="24"/>
      <c r="H226" s="19">
        <f t="shared" si="3"/>
        <v>0</v>
      </c>
      <c r="I226" s="3"/>
    </row>
    <row r="227" spans="1:9" s="4" customFormat="1" ht="28.5">
      <c r="A227" s="21" t="s">
        <v>73</v>
      </c>
      <c r="B227" s="21"/>
      <c r="C227" s="21"/>
      <c r="D227" s="22" t="s">
        <v>43</v>
      </c>
      <c r="E227" s="35" t="s">
        <v>50</v>
      </c>
      <c r="F227" s="19">
        <f>F228</f>
        <v>2000000</v>
      </c>
      <c r="G227" s="19">
        <f>G228</f>
        <v>0</v>
      </c>
      <c r="H227" s="19">
        <f t="shared" si="3"/>
        <v>2000000</v>
      </c>
      <c r="I227" s="3"/>
    </row>
    <row r="228" spans="1:9" s="4" customFormat="1" ht="28.5">
      <c r="A228" s="21" t="s">
        <v>74</v>
      </c>
      <c r="B228" s="21"/>
      <c r="C228" s="21"/>
      <c r="D228" s="22" t="s">
        <v>43</v>
      </c>
      <c r="E228" s="35"/>
      <c r="F228" s="19">
        <f>F229</f>
        <v>2000000</v>
      </c>
      <c r="G228" s="19">
        <f>G229</f>
        <v>0</v>
      </c>
      <c r="H228" s="19">
        <f t="shared" si="3"/>
        <v>2000000</v>
      </c>
      <c r="I228" s="3"/>
    </row>
    <row r="229" spans="1:9" s="4" customFormat="1" ht="15">
      <c r="A229" s="16" t="s">
        <v>287</v>
      </c>
      <c r="B229" s="16" t="s">
        <v>123</v>
      </c>
      <c r="C229" s="16" t="s">
        <v>14</v>
      </c>
      <c r="D229" s="17" t="s">
        <v>124</v>
      </c>
      <c r="E229" s="35"/>
      <c r="F229" s="24">
        <f>F231</f>
        <v>2000000</v>
      </c>
      <c r="G229" s="24">
        <f>G231</f>
        <v>0</v>
      </c>
      <c r="H229" s="19">
        <f t="shared" si="3"/>
        <v>2000000</v>
      </c>
      <c r="I229" s="3"/>
    </row>
    <row r="230" spans="1:9" s="4" customFormat="1" ht="14.25" customHeight="1">
      <c r="A230" s="16"/>
      <c r="B230" s="16"/>
      <c r="C230" s="16"/>
      <c r="D230" s="17" t="s">
        <v>5</v>
      </c>
      <c r="E230" s="35"/>
      <c r="F230" s="24"/>
      <c r="G230" s="24"/>
      <c r="H230" s="19">
        <f t="shared" si="3"/>
        <v>0</v>
      </c>
      <c r="I230" s="3"/>
    </row>
    <row r="231" spans="1:9" s="6" customFormat="1" ht="76.5" customHeight="1">
      <c r="A231" s="27"/>
      <c r="B231" s="27"/>
      <c r="C231" s="27"/>
      <c r="D231" s="79" t="s">
        <v>102</v>
      </c>
      <c r="E231" s="36"/>
      <c r="F231" s="30">
        <v>2000000</v>
      </c>
      <c r="G231" s="30">
        <v>0</v>
      </c>
      <c r="H231" s="19">
        <f aca="true" t="shared" si="4" ref="H231:H266">F231+G231</f>
        <v>2000000</v>
      </c>
      <c r="I231" s="5"/>
    </row>
    <row r="232" spans="1:9" s="43" customFormat="1" ht="51.75" customHeight="1">
      <c r="A232" s="39"/>
      <c r="B232" s="39"/>
      <c r="C232" s="39"/>
      <c r="D232" s="40"/>
      <c r="E232" s="18" t="s">
        <v>406</v>
      </c>
      <c r="F232" s="19">
        <f>F234+F238</f>
        <v>0</v>
      </c>
      <c r="G232" s="19">
        <f>G234+G238</f>
        <v>453219900</v>
      </c>
      <c r="H232" s="19">
        <f t="shared" si="4"/>
        <v>453219900</v>
      </c>
      <c r="I232" s="42"/>
    </row>
    <row r="233" spans="1:9" s="43" customFormat="1" ht="18" customHeight="1">
      <c r="A233" s="39"/>
      <c r="B233" s="39"/>
      <c r="C233" s="39"/>
      <c r="D233" s="40"/>
      <c r="E233" s="20" t="s">
        <v>5</v>
      </c>
      <c r="F233" s="41"/>
      <c r="G233" s="41"/>
      <c r="H233" s="19">
        <f t="shared" si="4"/>
        <v>0</v>
      </c>
      <c r="I233" s="42"/>
    </row>
    <row r="234" spans="1:9" s="4" customFormat="1" ht="42.75">
      <c r="A234" s="21" t="s">
        <v>219</v>
      </c>
      <c r="B234" s="21"/>
      <c r="C234" s="21"/>
      <c r="D234" s="22" t="s">
        <v>33</v>
      </c>
      <c r="E234" s="20"/>
      <c r="F234" s="19">
        <f>F235</f>
        <v>0</v>
      </c>
      <c r="G234" s="19">
        <f>G235</f>
        <v>173070000</v>
      </c>
      <c r="H234" s="19">
        <f t="shared" si="4"/>
        <v>173070000</v>
      </c>
      <c r="I234" s="3"/>
    </row>
    <row r="235" spans="1:9" s="4" customFormat="1" ht="42.75">
      <c r="A235" s="21" t="s">
        <v>220</v>
      </c>
      <c r="B235" s="21"/>
      <c r="C235" s="21"/>
      <c r="D235" s="22" t="s">
        <v>33</v>
      </c>
      <c r="E235" s="20"/>
      <c r="F235" s="19">
        <f>F237+F236</f>
        <v>0</v>
      </c>
      <c r="G235" s="19">
        <f>G237+G236</f>
        <v>173070000</v>
      </c>
      <c r="H235" s="19">
        <f t="shared" si="4"/>
        <v>173070000</v>
      </c>
      <c r="I235" s="3"/>
    </row>
    <row r="236" spans="1:9" s="4" customFormat="1" ht="19.5" customHeight="1">
      <c r="A236" s="16">
        <v>1217640</v>
      </c>
      <c r="B236" s="16">
        <v>7640</v>
      </c>
      <c r="C236" s="16" t="s">
        <v>52</v>
      </c>
      <c r="D236" s="17" t="s">
        <v>384</v>
      </c>
      <c r="E236" s="20"/>
      <c r="F236" s="24"/>
      <c r="G236" s="24">
        <v>8400000</v>
      </c>
      <c r="H236" s="19">
        <f t="shared" si="4"/>
        <v>8400000</v>
      </c>
      <c r="I236" s="3"/>
    </row>
    <row r="237" spans="1:9" s="4" customFormat="1" ht="19.5" customHeight="1">
      <c r="A237" s="16" t="s">
        <v>289</v>
      </c>
      <c r="B237" s="16" t="s">
        <v>290</v>
      </c>
      <c r="C237" s="16" t="s">
        <v>40</v>
      </c>
      <c r="D237" s="17" t="s">
        <v>288</v>
      </c>
      <c r="E237" s="20"/>
      <c r="F237" s="24">
        <v>0</v>
      </c>
      <c r="G237" s="24">
        <v>164670000</v>
      </c>
      <c r="H237" s="19">
        <f t="shared" si="4"/>
        <v>164670000</v>
      </c>
      <c r="I237" s="3"/>
    </row>
    <row r="238" spans="1:9" s="4" customFormat="1" ht="28.5">
      <c r="A238" s="21" t="s">
        <v>291</v>
      </c>
      <c r="B238" s="21"/>
      <c r="C238" s="21"/>
      <c r="D238" s="22" t="s">
        <v>38</v>
      </c>
      <c r="E238" s="20"/>
      <c r="F238" s="19">
        <f>F239</f>
        <v>0</v>
      </c>
      <c r="G238" s="19">
        <f>G239</f>
        <v>280149900</v>
      </c>
      <c r="H238" s="19">
        <f t="shared" si="4"/>
        <v>280149900</v>
      </c>
      <c r="I238" s="3"/>
    </row>
    <row r="239" spans="1:9" s="4" customFormat="1" ht="36.75" customHeight="1">
      <c r="A239" s="21" t="s">
        <v>292</v>
      </c>
      <c r="B239" s="21"/>
      <c r="C239" s="21"/>
      <c r="D239" s="22" t="s">
        <v>38</v>
      </c>
      <c r="E239" s="20"/>
      <c r="F239" s="19">
        <f>F240+F241</f>
        <v>0</v>
      </c>
      <c r="G239" s="19">
        <f>G240+G241</f>
        <v>280149900</v>
      </c>
      <c r="H239" s="19">
        <f t="shared" si="4"/>
        <v>280149900</v>
      </c>
      <c r="I239" s="3"/>
    </row>
    <row r="240" spans="1:9" s="4" customFormat="1" ht="21" customHeight="1">
      <c r="A240" s="16" t="s">
        <v>289</v>
      </c>
      <c r="B240" s="16" t="s">
        <v>290</v>
      </c>
      <c r="C240" s="16" t="s">
        <v>40</v>
      </c>
      <c r="D240" s="17" t="s">
        <v>288</v>
      </c>
      <c r="E240" s="35"/>
      <c r="F240" s="24">
        <v>0</v>
      </c>
      <c r="G240" s="24">
        <v>246777500</v>
      </c>
      <c r="H240" s="19">
        <f t="shared" si="4"/>
        <v>246777500</v>
      </c>
      <c r="I240" s="3"/>
    </row>
    <row r="241" spans="1:9" s="4" customFormat="1" ht="15">
      <c r="A241" s="16" t="s">
        <v>293</v>
      </c>
      <c r="B241" s="16" t="s">
        <v>294</v>
      </c>
      <c r="C241" s="16" t="s">
        <v>14</v>
      </c>
      <c r="D241" s="17" t="s">
        <v>295</v>
      </c>
      <c r="E241" s="35"/>
      <c r="F241" s="24">
        <v>0</v>
      </c>
      <c r="G241" s="24">
        <v>33372400</v>
      </c>
      <c r="H241" s="19">
        <f t="shared" si="4"/>
        <v>33372400</v>
      </c>
      <c r="I241" s="3"/>
    </row>
    <row r="242" spans="1:9" s="4" customFormat="1" ht="87" customHeight="1">
      <c r="A242" s="16"/>
      <c r="B242" s="16"/>
      <c r="C242" s="16"/>
      <c r="D242" s="17"/>
      <c r="E242" s="35" t="s">
        <v>417</v>
      </c>
      <c r="F242" s="19">
        <f>F244</f>
        <v>3890000</v>
      </c>
      <c r="G242" s="19">
        <f>G244</f>
        <v>3780000</v>
      </c>
      <c r="H242" s="19">
        <f t="shared" si="4"/>
        <v>7670000</v>
      </c>
      <c r="I242" s="3"/>
    </row>
    <row r="243" spans="1:9" s="4" customFormat="1" ht="16.5" customHeight="1">
      <c r="A243" s="16"/>
      <c r="B243" s="16"/>
      <c r="C243" s="16"/>
      <c r="D243" s="17"/>
      <c r="E243" s="20" t="s">
        <v>5</v>
      </c>
      <c r="F243" s="24"/>
      <c r="G243" s="24"/>
      <c r="H243" s="19">
        <f t="shared" si="4"/>
        <v>0</v>
      </c>
      <c r="I243" s="3"/>
    </row>
    <row r="244" spans="1:9" s="43" customFormat="1" ht="48.75" customHeight="1">
      <c r="A244" s="21" t="s">
        <v>304</v>
      </c>
      <c r="B244" s="86"/>
      <c r="C244" s="86"/>
      <c r="D244" s="87" t="s">
        <v>303</v>
      </c>
      <c r="E244" s="45"/>
      <c r="F244" s="19">
        <f>F245</f>
        <v>3890000</v>
      </c>
      <c r="G244" s="19">
        <f>G245</f>
        <v>3780000</v>
      </c>
      <c r="H244" s="19">
        <f t="shared" si="4"/>
        <v>7670000</v>
      </c>
      <c r="I244" s="42"/>
    </row>
    <row r="245" spans="1:9" s="43" customFormat="1" ht="48.75" customHeight="1">
      <c r="A245" s="21" t="s">
        <v>305</v>
      </c>
      <c r="B245" s="86"/>
      <c r="C245" s="86"/>
      <c r="D245" s="88" t="s">
        <v>303</v>
      </c>
      <c r="E245" s="45"/>
      <c r="F245" s="19">
        <f>F246</f>
        <v>3890000</v>
      </c>
      <c r="G245" s="19">
        <f>G246</f>
        <v>3780000</v>
      </c>
      <c r="H245" s="19">
        <f t="shared" si="4"/>
        <v>7670000</v>
      </c>
      <c r="I245" s="42"/>
    </row>
    <row r="246" spans="1:9" s="43" customFormat="1" ht="16.5" customHeight="1">
      <c r="A246" s="59" t="s">
        <v>306</v>
      </c>
      <c r="B246" s="59" t="s">
        <v>96</v>
      </c>
      <c r="C246" s="59" t="s">
        <v>13</v>
      </c>
      <c r="D246" s="55" t="s">
        <v>141</v>
      </c>
      <c r="E246" s="45"/>
      <c r="F246" s="24">
        <v>3890000</v>
      </c>
      <c r="G246" s="24">
        <v>3780000</v>
      </c>
      <c r="H246" s="19">
        <f t="shared" si="4"/>
        <v>7670000</v>
      </c>
      <c r="I246" s="42"/>
    </row>
    <row r="247" spans="1:9" s="4" customFormat="1" ht="49.5" customHeight="1">
      <c r="A247" s="16"/>
      <c r="B247" s="16"/>
      <c r="C247" s="16"/>
      <c r="D247" s="17"/>
      <c r="E247" s="35" t="s">
        <v>418</v>
      </c>
      <c r="F247" s="19">
        <f>F249</f>
        <v>260000</v>
      </c>
      <c r="G247" s="19">
        <f>G249</f>
        <v>0</v>
      </c>
      <c r="H247" s="19">
        <f t="shared" si="4"/>
        <v>260000</v>
      </c>
      <c r="I247" s="3"/>
    </row>
    <row r="248" spans="1:9" s="4" customFormat="1" ht="17.25" customHeight="1">
      <c r="A248" s="16"/>
      <c r="B248" s="16"/>
      <c r="C248" s="16"/>
      <c r="D248" s="17"/>
      <c r="E248" s="20" t="s">
        <v>5</v>
      </c>
      <c r="F248" s="19"/>
      <c r="G248" s="19"/>
      <c r="H248" s="19">
        <f t="shared" si="4"/>
        <v>0</v>
      </c>
      <c r="I248" s="3"/>
    </row>
    <row r="249" spans="1:9" s="4" customFormat="1" ht="49.5" customHeight="1">
      <c r="A249" s="21" t="s">
        <v>304</v>
      </c>
      <c r="B249" s="21"/>
      <c r="C249" s="21"/>
      <c r="D249" s="22" t="s">
        <v>303</v>
      </c>
      <c r="E249" s="35"/>
      <c r="F249" s="19">
        <f>F250</f>
        <v>260000</v>
      </c>
      <c r="G249" s="19">
        <f>G250</f>
        <v>0</v>
      </c>
      <c r="H249" s="19">
        <f t="shared" si="4"/>
        <v>260000</v>
      </c>
      <c r="I249" s="3"/>
    </row>
    <row r="250" spans="1:9" s="4" customFormat="1" ht="49.5" customHeight="1">
      <c r="A250" s="21" t="s">
        <v>305</v>
      </c>
      <c r="B250" s="21"/>
      <c r="C250" s="21"/>
      <c r="D250" s="22" t="s">
        <v>303</v>
      </c>
      <c r="E250" s="35"/>
      <c r="F250" s="19">
        <f>F251</f>
        <v>260000</v>
      </c>
      <c r="G250" s="19">
        <f>G251</f>
        <v>0</v>
      </c>
      <c r="H250" s="19">
        <f t="shared" si="4"/>
        <v>260000</v>
      </c>
      <c r="I250" s="3"/>
    </row>
    <row r="251" spans="1:9" s="4" customFormat="1" ht="15">
      <c r="A251" s="16" t="s">
        <v>306</v>
      </c>
      <c r="B251" s="16" t="s">
        <v>96</v>
      </c>
      <c r="C251" s="16" t="s">
        <v>13</v>
      </c>
      <c r="D251" s="56" t="s">
        <v>141</v>
      </c>
      <c r="E251" s="35"/>
      <c r="F251" s="24">
        <v>260000</v>
      </c>
      <c r="G251" s="24"/>
      <c r="H251" s="19">
        <f t="shared" si="4"/>
        <v>260000</v>
      </c>
      <c r="I251" s="3"/>
    </row>
    <row r="252" spans="1:9" s="4" customFormat="1" ht="48" customHeight="1">
      <c r="A252" s="16"/>
      <c r="B252" s="16"/>
      <c r="C252" s="16"/>
      <c r="D252" s="56"/>
      <c r="E252" s="70" t="s">
        <v>419</v>
      </c>
      <c r="F252" s="19">
        <f>F254</f>
        <v>1902000</v>
      </c>
      <c r="G252" s="19">
        <f>G254</f>
        <v>0</v>
      </c>
      <c r="H252" s="19">
        <f t="shared" si="4"/>
        <v>1902000</v>
      </c>
      <c r="I252" s="3"/>
    </row>
    <row r="253" spans="1:9" s="43" customFormat="1" ht="15">
      <c r="A253" s="39"/>
      <c r="B253" s="39"/>
      <c r="C253" s="39"/>
      <c r="D253" s="44"/>
      <c r="E253" s="20" t="s">
        <v>5</v>
      </c>
      <c r="F253" s="41"/>
      <c r="G253" s="41"/>
      <c r="H253" s="19">
        <f t="shared" si="4"/>
        <v>0</v>
      </c>
      <c r="I253" s="42"/>
    </row>
    <row r="254" spans="1:9" s="43" customFormat="1" ht="42.75">
      <c r="A254" s="21" t="s">
        <v>304</v>
      </c>
      <c r="B254" s="21"/>
      <c r="C254" s="21"/>
      <c r="D254" s="22" t="s">
        <v>303</v>
      </c>
      <c r="E254" s="45"/>
      <c r="F254" s="19">
        <f>F255</f>
        <v>1902000</v>
      </c>
      <c r="G254" s="19">
        <f>G255</f>
        <v>0</v>
      </c>
      <c r="H254" s="19">
        <f t="shared" si="4"/>
        <v>1902000</v>
      </c>
      <c r="I254" s="42"/>
    </row>
    <row r="255" spans="1:9" s="43" customFormat="1" ht="42.75">
      <c r="A255" s="21" t="s">
        <v>305</v>
      </c>
      <c r="B255" s="21"/>
      <c r="C255" s="21"/>
      <c r="D255" s="22" t="s">
        <v>303</v>
      </c>
      <c r="E255" s="45"/>
      <c r="F255" s="19">
        <f>F256</f>
        <v>1902000</v>
      </c>
      <c r="G255" s="19">
        <f>G256</f>
        <v>0</v>
      </c>
      <c r="H255" s="19">
        <f t="shared" si="4"/>
        <v>1902000</v>
      </c>
      <c r="I255" s="42"/>
    </row>
    <row r="256" spans="1:9" s="43" customFormat="1" ht="15">
      <c r="A256" s="16" t="s">
        <v>306</v>
      </c>
      <c r="B256" s="16" t="s">
        <v>96</v>
      </c>
      <c r="C256" s="16" t="s">
        <v>13</v>
      </c>
      <c r="D256" s="56" t="s">
        <v>141</v>
      </c>
      <c r="E256" s="45"/>
      <c r="F256" s="24">
        <v>1902000</v>
      </c>
      <c r="G256" s="24"/>
      <c r="H256" s="19">
        <f t="shared" si="4"/>
        <v>1902000</v>
      </c>
      <c r="I256" s="42"/>
    </row>
    <row r="257" spans="1:9" s="4" customFormat="1" ht="50.25" customHeight="1">
      <c r="A257" s="16"/>
      <c r="B257" s="16"/>
      <c r="C257" s="16"/>
      <c r="D257" s="56"/>
      <c r="E257" s="35" t="s">
        <v>407</v>
      </c>
      <c r="F257" s="19">
        <f>F259</f>
        <v>2500000</v>
      </c>
      <c r="G257" s="19">
        <f>G259</f>
        <v>0</v>
      </c>
      <c r="H257" s="19">
        <f t="shared" si="4"/>
        <v>2500000</v>
      </c>
      <c r="I257" s="3"/>
    </row>
    <row r="258" spans="1:9" s="4" customFormat="1" ht="16.5" customHeight="1">
      <c r="A258" s="16"/>
      <c r="B258" s="16"/>
      <c r="C258" s="16"/>
      <c r="D258" s="56"/>
      <c r="E258" s="20" t="s">
        <v>5</v>
      </c>
      <c r="F258" s="24"/>
      <c r="G258" s="24"/>
      <c r="H258" s="19">
        <f t="shared" si="4"/>
        <v>0</v>
      </c>
      <c r="I258" s="3"/>
    </row>
    <row r="259" spans="1:9" s="4" customFormat="1" ht="33.75" customHeight="1">
      <c r="A259" s="21" t="s">
        <v>228</v>
      </c>
      <c r="B259" s="16"/>
      <c r="C259" s="16"/>
      <c r="D259" s="22" t="s">
        <v>37</v>
      </c>
      <c r="E259" s="20"/>
      <c r="F259" s="19">
        <f aca="true" t="shared" si="5" ref="F259:G261">F260</f>
        <v>2500000</v>
      </c>
      <c r="G259" s="19">
        <f t="shared" si="5"/>
        <v>0</v>
      </c>
      <c r="H259" s="19">
        <f t="shared" si="4"/>
        <v>2500000</v>
      </c>
      <c r="I259" s="3"/>
    </row>
    <row r="260" spans="1:9" s="4" customFormat="1" ht="27" customHeight="1">
      <c r="A260" s="21" t="s">
        <v>229</v>
      </c>
      <c r="B260" s="16"/>
      <c r="C260" s="16"/>
      <c r="D260" s="22" t="s">
        <v>37</v>
      </c>
      <c r="E260" s="20"/>
      <c r="F260" s="19">
        <f t="shared" si="5"/>
        <v>2500000</v>
      </c>
      <c r="G260" s="19">
        <f t="shared" si="5"/>
        <v>0</v>
      </c>
      <c r="H260" s="19">
        <f t="shared" si="4"/>
        <v>2500000</v>
      </c>
      <c r="I260" s="3"/>
    </row>
    <row r="261" spans="1:9" s="4" customFormat="1" ht="21.75" customHeight="1">
      <c r="A261" s="16" t="s">
        <v>297</v>
      </c>
      <c r="B261" s="16" t="s">
        <v>298</v>
      </c>
      <c r="C261" s="16"/>
      <c r="D261" s="56" t="s">
        <v>299</v>
      </c>
      <c r="E261" s="35"/>
      <c r="F261" s="24">
        <f t="shared" si="5"/>
        <v>2500000</v>
      </c>
      <c r="G261" s="24">
        <f t="shared" si="5"/>
        <v>0</v>
      </c>
      <c r="H261" s="19">
        <f t="shared" si="4"/>
        <v>2500000</v>
      </c>
      <c r="I261" s="3"/>
    </row>
    <row r="262" spans="1:9" s="6" customFormat="1" ht="23.25" customHeight="1">
      <c r="A262" s="27" t="s">
        <v>300</v>
      </c>
      <c r="B262" s="27" t="s">
        <v>301</v>
      </c>
      <c r="C262" s="27" t="s">
        <v>52</v>
      </c>
      <c r="D262" s="71" t="s">
        <v>302</v>
      </c>
      <c r="E262" s="36"/>
      <c r="F262" s="30">
        <v>2500000</v>
      </c>
      <c r="G262" s="30">
        <v>0</v>
      </c>
      <c r="H262" s="19">
        <f t="shared" si="4"/>
        <v>2500000</v>
      </c>
      <c r="I262" s="5"/>
    </row>
    <row r="263" spans="1:9" s="4" customFormat="1" ht="45.75" customHeight="1">
      <c r="A263" s="16"/>
      <c r="B263" s="16"/>
      <c r="C263" s="16"/>
      <c r="D263" s="55"/>
      <c r="E263" s="35" t="s">
        <v>420</v>
      </c>
      <c r="F263" s="19">
        <f>F265</f>
        <v>810000</v>
      </c>
      <c r="G263" s="19">
        <f>G265</f>
        <v>0</v>
      </c>
      <c r="H263" s="19">
        <f t="shared" si="4"/>
        <v>810000</v>
      </c>
      <c r="I263" s="3"/>
    </row>
    <row r="264" spans="1:9" s="4" customFormat="1" ht="20.25" customHeight="1">
      <c r="A264" s="16"/>
      <c r="B264" s="16"/>
      <c r="C264" s="16"/>
      <c r="D264" s="55"/>
      <c r="E264" s="20" t="s">
        <v>5</v>
      </c>
      <c r="F264" s="24"/>
      <c r="G264" s="24"/>
      <c r="H264" s="19">
        <f t="shared" si="4"/>
        <v>0</v>
      </c>
      <c r="I264" s="3"/>
    </row>
    <row r="265" spans="1:9" s="4" customFormat="1" ht="28.5">
      <c r="A265" s="21" t="s">
        <v>228</v>
      </c>
      <c r="B265" s="16"/>
      <c r="C265" s="16"/>
      <c r="D265" s="22" t="s">
        <v>37</v>
      </c>
      <c r="E265" s="20"/>
      <c r="F265" s="19">
        <f>F266</f>
        <v>810000</v>
      </c>
      <c r="G265" s="19">
        <f>G266</f>
        <v>0</v>
      </c>
      <c r="H265" s="19">
        <f t="shared" si="4"/>
        <v>810000</v>
      </c>
      <c r="I265" s="3"/>
    </row>
    <row r="266" spans="1:9" s="4" customFormat="1" ht="28.5">
      <c r="A266" s="21" t="s">
        <v>229</v>
      </c>
      <c r="B266" s="16"/>
      <c r="C266" s="16"/>
      <c r="D266" s="22" t="s">
        <v>37</v>
      </c>
      <c r="E266" s="20"/>
      <c r="F266" s="19">
        <f>F267</f>
        <v>810000</v>
      </c>
      <c r="G266" s="19">
        <f>G267</f>
        <v>0</v>
      </c>
      <c r="H266" s="19">
        <f t="shared" si="4"/>
        <v>810000</v>
      </c>
      <c r="I266" s="3"/>
    </row>
    <row r="267" spans="1:9" s="4" customFormat="1" ht="15">
      <c r="A267" s="16" t="s">
        <v>296</v>
      </c>
      <c r="B267" s="16" t="s">
        <v>93</v>
      </c>
      <c r="C267" s="16" t="s">
        <v>23</v>
      </c>
      <c r="D267" s="55" t="s">
        <v>77</v>
      </c>
      <c r="E267" s="20"/>
      <c r="F267" s="24">
        <v>810000</v>
      </c>
      <c r="G267" s="24">
        <v>0</v>
      </c>
      <c r="H267" s="19">
        <f>F267+G267</f>
        <v>810000</v>
      </c>
      <c r="I267" s="3"/>
    </row>
    <row r="268" spans="1:10" s="4" customFormat="1" ht="30" customHeight="1">
      <c r="A268" s="95" t="s">
        <v>390</v>
      </c>
      <c r="B268" s="95"/>
      <c r="C268" s="95"/>
      <c r="D268" s="95"/>
      <c r="E268" s="95"/>
      <c r="F268" s="61">
        <f>F263+F257+F252+F247+F242+F232+F225+F210+F166+F161+F156+F151+F138+F114+F105+F91+F84+F75+F68+F55+F50+F37+F32+F24+F17+F7+F220</f>
        <v>534203902</v>
      </c>
      <c r="G268" s="61">
        <f>G263+G257+G252+G247+G242+G232+G225+G210+G166+G161+G156+G151+G138+G114+G105+G91+G84+G75+G68+G55+G50+G37+G32+G24+G17+G7+G220</f>
        <v>2847357130</v>
      </c>
      <c r="H268" s="61">
        <f>H263+H257+H252+H247+H242+H232+H225+H210+H166+H161+H156+H151+H138+H114+H105+H91+H84+H75+H68+H55+H50+H37+H32+H24+H17+H7</f>
        <v>3355597912</v>
      </c>
      <c r="I268" s="3"/>
      <c r="J268" s="3"/>
    </row>
    <row r="269" spans="1:10" s="43" customFormat="1" ht="18.75">
      <c r="A269" s="46"/>
      <c r="B269" s="46"/>
      <c r="C269" s="46"/>
      <c r="D269" s="46"/>
      <c r="E269" s="46"/>
      <c r="F269" s="47"/>
      <c r="G269" s="47"/>
      <c r="H269" s="47"/>
      <c r="I269" s="42"/>
      <c r="J269" s="42"/>
    </row>
    <row r="270" spans="1:4" s="50" customFormat="1" ht="74.25" customHeight="1">
      <c r="A270" s="48"/>
      <c r="B270" s="48"/>
      <c r="C270" s="48"/>
      <c r="D270" s="49"/>
    </row>
    <row r="271" spans="1:12" s="74" customFormat="1" ht="18.75" customHeight="1">
      <c r="A271" s="10"/>
      <c r="B271" s="10"/>
      <c r="C271" s="93" t="s">
        <v>51</v>
      </c>
      <c r="D271" s="93"/>
      <c r="E271" s="93"/>
      <c r="F271" s="72"/>
      <c r="G271" s="94" t="s">
        <v>389</v>
      </c>
      <c r="H271" s="94"/>
      <c r="I271" s="73"/>
      <c r="J271" s="73"/>
      <c r="K271" s="73"/>
      <c r="L271" s="73"/>
    </row>
    <row r="272" spans="1:12" s="51" customFormat="1" ht="18.75" customHeight="1">
      <c r="A272" s="48"/>
      <c r="B272" s="48"/>
      <c r="C272" s="91"/>
      <c r="D272" s="91"/>
      <c r="E272" s="50"/>
      <c r="F272" s="52"/>
      <c r="G272" s="52"/>
      <c r="H272" s="52"/>
      <c r="I272" s="50"/>
      <c r="J272" s="50"/>
      <c r="K272" s="50"/>
      <c r="L272" s="50"/>
    </row>
    <row r="273" spans="1:12" s="51" customFormat="1" ht="15.75">
      <c r="A273" s="48"/>
      <c r="B273" s="48"/>
      <c r="C273" s="91"/>
      <c r="D273" s="92"/>
      <c r="E273" s="50"/>
      <c r="F273" s="52"/>
      <c r="G273" s="52"/>
      <c r="H273" s="52"/>
      <c r="I273" s="50"/>
      <c r="J273" s="50"/>
      <c r="K273" s="50"/>
      <c r="L273" s="50"/>
    </row>
    <row r="274" spans="1:12" s="51" customFormat="1" ht="12.75">
      <c r="A274" s="48"/>
      <c r="B274" s="48"/>
      <c r="C274" s="48"/>
      <c r="D274" s="49"/>
      <c r="E274" s="50"/>
      <c r="F274" s="53"/>
      <c r="G274" s="53"/>
      <c r="H274" s="53"/>
      <c r="I274" s="50"/>
      <c r="J274" s="50"/>
      <c r="K274" s="50"/>
      <c r="L274" s="50"/>
    </row>
    <row r="275" spans="1:12" s="51" customFormat="1" ht="12.75">
      <c r="A275" s="48"/>
      <c r="B275" s="48"/>
      <c r="C275" s="48"/>
      <c r="D275" s="49"/>
      <c r="E275" s="50"/>
      <c r="F275" s="53"/>
      <c r="G275" s="53"/>
      <c r="H275" s="53"/>
      <c r="I275" s="50"/>
      <c r="J275" s="50"/>
      <c r="K275" s="50"/>
      <c r="L275" s="50"/>
    </row>
    <row r="276" spans="1:12" s="51" customFormat="1" ht="12.75">
      <c r="A276" s="48"/>
      <c r="B276" s="48"/>
      <c r="C276" s="48"/>
      <c r="D276" s="49"/>
      <c r="E276" s="50"/>
      <c r="F276" s="53"/>
      <c r="G276" s="53"/>
      <c r="H276" s="53"/>
      <c r="I276" s="50"/>
      <c r="J276" s="50"/>
      <c r="K276" s="54"/>
      <c r="L276" s="50"/>
    </row>
    <row r="277" spans="1:12" s="51" customFormat="1" ht="12.75">
      <c r="A277" s="48"/>
      <c r="B277" s="48"/>
      <c r="C277" s="48"/>
      <c r="D277" s="49"/>
      <c r="E277" s="50"/>
      <c r="F277" s="53"/>
      <c r="G277" s="53"/>
      <c r="H277" s="53"/>
      <c r="I277" s="50"/>
      <c r="J277" s="50"/>
      <c r="K277" s="50"/>
      <c r="L277" s="50"/>
    </row>
    <row r="278" spans="1:12" s="51" customFormat="1" ht="12.75">
      <c r="A278" s="48"/>
      <c r="B278" s="48"/>
      <c r="C278" s="48"/>
      <c r="D278" s="49"/>
      <c r="E278" s="50"/>
      <c r="F278" s="53"/>
      <c r="G278" s="53"/>
      <c r="H278" s="53"/>
      <c r="I278" s="50"/>
      <c r="J278" s="50"/>
      <c r="K278" s="50"/>
      <c r="L278" s="50"/>
    </row>
    <row r="279" spans="1:4" s="50" customFormat="1" ht="12.75">
      <c r="A279" s="48"/>
      <c r="B279" s="48"/>
      <c r="C279" s="48"/>
      <c r="D279" s="49"/>
    </row>
    <row r="280" spans="1:4" s="50" customFormat="1" ht="12.75">
      <c r="A280" s="48"/>
      <c r="B280" s="48"/>
      <c r="C280" s="48"/>
      <c r="D280" s="49"/>
    </row>
    <row r="281" spans="1:4" s="50" customFormat="1" ht="12.75">
      <c r="A281" s="48"/>
      <c r="B281" s="48"/>
      <c r="C281" s="48"/>
      <c r="D281" s="49"/>
    </row>
    <row r="282" spans="1:4" s="50" customFormat="1" ht="12.75">
      <c r="A282" s="48"/>
      <c r="B282" s="48"/>
      <c r="C282" s="48"/>
      <c r="D282" s="49"/>
    </row>
    <row r="283" spans="1:4" s="50" customFormat="1" ht="12.75">
      <c r="A283" s="48"/>
      <c r="B283" s="48"/>
      <c r="C283" s="48"/>
      <c r="D283" s="49"/>
    </row>
    <row r="284" spans="1:4" s="50" customFormat="1" ht="12.75">
      <c r="A284" s="48"/>
      <c r="B284" s="48"/>
      <c r="C284" s="48"/>
      <c r="D284" s="49"/>
    </row>
    <row r="285" spans="1:4" s="50" customFormat="1" ht="12.75">
      <c r="A285" s="48"/>
      <c r="B285" s="48"/>
      <c r="C285" s="48"/>
      <c r="D285" s="49"/>
    </row>
    <row r="286" spans="1:4" s="50" customFormat="1" ht="12.75">
      <c r="A286" s="48"/>
      <c r="B286" s="48"/>
      <c r="C286" s="48"/>
      <c r="D286" s="49"/>
    </row>
    <row r="287" spans="1:4" s="50" customFormat="1" ht="12.75">
      <c r="A287" s="48"/>
      <c r="B287" s="48"/>
      <c r="C287" s="48"/>
      <c r="D287" s="49"/>
    </row>
    <row r="288" spans="1:4" s="50" customFormat="1" ht="12.75">
      <c r="A288" s="48"/>
      <c r="B288" s="48"/>
      <c r="C288" s="48"/>
      <c r="D288" s="49"/>
    </row>
    <row r="289" spans="1:4" s="50" customFormat="1" ht="12.75">
      <c r="A289" s="48"/>
      <c r="B289" s="48"/>
      <c r="C289" s="48"/>
      <c r="D289" s="49"/>
    </row>
    <row r="290" spans="1:4" s="50" customFormat="1" ht="12.75">
      <c r="A290" s="48"/>
      <c r="B290" s="48"/>
      <c r="C290" s="48"/>
      <c r="D290" s="49"/>
    </row>
    <row r="291" spans="1:4" s="50" customFormat="1" ht="12.75">
      <c r="A291" s="48"/>
      <c r="B291" s="48"/>
      <c r="C291" s="48"/>
      <c r="D291" s="49"/>
    </row>
    <row r="292" spans="1:4" s="50" customFormat="1" ht="12.75">
      <c r="A292" s="48"/>
      <c r="B292" s="48"/>
      <c r="C292" s="48"/>
      <c r="D292" s="49"/>
    </row>
    <row r="293" spans="1:4" s="50" customFormat="1" ht="12.75">
      <c r="A293" s="48"/>
      <c r="B293" s="48"/>
      <c r="C293" s="48"/>
      <c r="D293" s="49"/>
    </row>
    <row r="294" spans="1:4" s="50" customFormat="1" ht="12.75">
      <c r="A294" s="48"/>
      <c r="B294" s="48"/>
      <c r="C294" s="48"/>
      <c r="D294" s="49"/>
    </row>
    <row r="295" spans="1:4" s="50" customFormat="1" ht="12.75">
      <c r="A295" s="48"/>
      <c r="B295" s="48"/>
      <c r="C295" s="48"/>
      <c r="D295" s="49"/>
    </row>
    <row r="296" spans="1:4" s="50" customFormat="1" ht="12.75">
      <c r="A296" s="48"/>
      <c r="B296" s="48"/>
      <c r="C296" s="48"/>
      <c r="D296" s="49"/>
    </row>
    <row r="297" spans="1:4" s="50" customFormat="1" ht="12.75">
      <c r="A297" s="48"/>
      <c r="B297" s="48"/>
      <c r="C297" s="48"/>
      <c r="D297" s="49"/>
    </row>
    <row r="298" spans="1:4" s="50" customFormat="1" ht="12.75">
      <c r="A298" s="48"/>
      <c r="B298" s="48"/>
      <c r="C298" s="48"/>
      <c r="D298" s="49"/>
    </row>
    <row r="299" spans="1:4" s="50" customFormat="1" ht="12.75">
      <c r="A299" s="48"/>
      <c r="B299" s="48"/>
      <c r="C299" s="48"/>
      <c r="D299" s="49"/>
    </row>
    <row r="300" spans="1:4" s="50" customFormat="1" ht="12.75">
      <c r="A300" s="48"/>
      <c r="B300" s="48"/>
      <c r="C300" s="48"/>
      <c r="D300" s="49"/>
    </row>
    <row r="301" spans="1:4" s="50" customFormat="1" ht="12.75">
      <c r="A301" s="48"/>
      <c r="B301" s="48"/>
      <c r="C301" s="48"/>
      <c r="D301" s="49"/>
    </row>
    <row r="302" spans="1:4" s="50" customFormat="1" ht="12.75">
      <c r="A302" s="48"/>
      <c r="B302" s="48"/>
      <c r="C302" s="48"/>
      <c r="D302" s="49"/>
    </row>
    <row r="303" spans="1:4" s="50" customFormat="1" ht="12.75">
      <c r="A303" s="48"/>
      <c r="B303" s="48"/>
      <c r="C303" s="48"/>
      <c r="D303" s="49"/>
    </row>
    <row r="304" spans="1:4" s="50" customFormat="1" ht="12.75">
      <c r="A304" s="48"/>
      <c r="B304" s="48"/>
      <c r="C304" s="48"/>
      <c r="D304" s="49"/>
    </row>
    <row r="305" spans="1:4" s="50" customFormat="1" ht="12.75">
      <c r="A305" s="48"/>
      <c r="B305" s="48"/>
      <c r="C305" s="48"/>
      <c r="D305" s="49"/>
    </row>
    <row r="306" spans="1:4" s="50" customFormat="1" ht="12.75">
      <c r="A306" s="48"/>
      <c r="B306" s="48"/>
      <c r="C306" s="48"/>
      <c r="D306" s="49"/>
    </row>
    <row r="307" spans="1:4" s="50" customFormat="1" ht="12.75">
      <c r="A307" s="48"/>
      <c r="B307" s="48"/>
      <c r="C307" s="48"/>
      <c r="D307" s="49"/>
    </row>
    <row r="308" spans="1:4" s="50" customFormat="1" ht="12.75">
      <c r="A308" s="48"/>
      <c r="B308" s="48"/>
      <c r="C308" s="48"/>
      <c r="D308" s="49"/>
    </row>
    <row r="309" spans="1:4" s="50" customFormat="1" ht="12.75">
      <c r="A309" s="48"/>
      <c r="B309" s="48"/>
      <c r="C309" s="48"/>
      <c r="D309" s="49"/>
    </row>
    <row r="310" spans="1:4" s="50" customFormat="1" ht="12.75">
      <c r="A310" s="48"/>
      <c r="B310" s="48"/>
      <c r="C310" s="48"/>
      <c r="D310" s="49"/>
    </row>
    <row r="311" spans="1:4" s="50" customFormat="1" ht="12.75">
      <c r="A311" s="48"/>
      <c r="B311" s="48"/>
      <c r="C311" s="48"/>
      <c r="D311" s="49"/>
    </row>
    <row r="312" spans="1:4" s="50" customFormat="1" ht="12.75">
      <c r="A312" s="48"/>
      <c r="B312" s="48"/>
      <c r="C312" s="48"/>
      <c r="D312" s="49"/>
    </row>
    <row r="313" spans="1:4" s="50" customFormat="1" ht="12.75">
      <c r="A313" s="48"/>
      <c r="B313" s="48"/>
      <c r="C313" s="48"/>
      <c r="D313" s="49"/>
    </row>
    <row r="314" spans="1:4" s="50" customFormat="1" ht="12.75">
      <c r="A314" s="48"/>
      <c r="B314" s="48"/>
      <c r="C314" s="48"/>
      <c r="D314" s="49"/>
    </row>
    <row r="315" spans="1:4" s="50" customFormat="1" ht="12.75">
      <c r="A315" s="48"/>
      <c r="B315" s="48"/>
      <c r="C315" s="48"/>
      <c r="D315" s="49"/>
    </row>
    <row r="316" spans="1:4" s="50" customFormat="1" ht="12.75">
      <c r="A316" s="48"/>
      <c r="B316" s="48"/>
      <c r="C316" s="48"/>
      <c r="D316" s="49"/>
    </row>
    <row r="317" spans="1:4" s="50" customFormat="1" ht="12.75">
      <c r="A317" s="48"/>
      <c r="B317" s="48"/>
      <c r="C317" s="48"/>
      <c r="D317" s="49"/>
    </row>
    <row r="318" spans="1:4" s="50" customFormat="1" ht="12.75">
      <c r="A318" s="48"/>
      <c r="B318" s="48"/>
      <c r="C318" s="48"/>
      <c r="D318" s="49"/>
    </row>
    <row r="319" spans="1:4" s="50" customFormat="1" ht="12.75">
      <c r="A319" s="48"/>
      <c r="B319" s="48"/>
      <c r="C319" s="48"/>
      <c r="D319" s="49"/>
    </row>
    <row r="320" spans="1:4" s="50" customFormat="1" ht="12.75">
      <c r="A320" s="48"/>
      <c r="B320" s="48"/>
      <c r="C320" s="48"/>
      <c r="D320" s="49"/>
    </row>
    <row r="321" spans="1:4" s="50" customFormat="1" ht="12.75">
      <c r="A321" s="48"/>
      <c r="B321" s="48"/>
      <c r="C321" s="48"/>
      <c r="D321" s="49"/>
    </row>
    <row r="322" spans="1:4" s="50" customFormat="1" ht="12.75">
      <c r="A322" s="48"/>
      <c r="B322" s="48"/>
      <c r="C322" s="48"/>
      <c r="D322" s="49"/>
    </row>
    <row r="323" spans="1:4" s="50" customFormat="1" ht="12.75">
      <c r="A323" s="48"/>
      <c r="B323" s="48"/>
      <c r="C323" s="48"/>
      <c r="D323" s="49"/>
    </row>
    <row r="324" spans="1:4" s="50" customFormat="1" ht="12.75">
      <c r="A324" s="48"/>
      <c r="B324" s="48"/>
      <c r="C324" s="48"/>
      <c r="D324" s="49"/>
    </row>
    <row r="325" spans="1:4" s="50" customFormat="1" ht="12.75">
      <c r="A325" s="48"/>
      <c r="B325" s="48"/>
      <c r="C325" s="48"/>
      <c r="D325" s="49"/>
    </row>
    <row r="326" spans="1:4" s="50" customFormat="1" ht="12.75">
      <c r="A326" s="48"/>
      <c r="B326" s="48"/>
      <c r="C326" s="48"/>
      <c r="D326" s="49"/>
    </row>
    <row r="327" spans="1:4" s="50" customFormat="1" ht="12.75">
      <c r="A327" s="48"/>
      <c r="B327" s="48"/>
      <c r="C327" s="48"/>
      <c r="D327" s="49"/>
    </row>
    <row r="328" spans="1:4" s="50" customFormat="1" ht="12.75">
      <c r="A328" s="48"/>
      <c r="B328" s="48"/>
      <c r="C328" s="48"/>
      <c r="D328" s="49"/>
    </row>
    <row r="329" spans="1:4" s="50" customFormat="1" ht="12.75">
      <c r="A329" s="48"/>
      <c r="B329" s="48"/>
      <c r="C329" s="48"/>
      <c r="D329" s="49"/>
    </row>
    <row r="330" spans="1:4" s="50" customFormat="1" ht="12.75">
      <c r="A330" s="48"/>
      <c r="B330" s="48"/>
      <c r="C330" s="48"/>
      <c r="D330" s="49"/>
    </row>
    <row r="331" spans="1:4" s="50" customFormat="1" ht="12.75">
      <c r="A331" s="48"/>
      <c r="B331" s="48"/>
      <c r="C331" s="48"/>
      <c r="D331" s="49"/>
    </row>
    <row r="332" spans="1:4" s="50" customFormat="1" ht="12.75">
      <c r="A332" s="48"/>
      <c r="B332" s="48"/>
      <c r="C332" s="48"/>
      <c r="D332" s="49"/>
    </row>
    <row r="333" spans="1:4" s="50" customFormat="1" ht="12.75">
      <c r="A333" s="48"/>
      <c r="B333" s="48"/>
      <c r="C333" s="48"/>
      <c r="D333" s="49"/>
    </row>
    <row r="334" spans="1:4" s="50" customFormat="1" ht="12.75">
      <c r="A334" s="48"/>
      <c r="B334" s="48"/>
      <c r="C334" s="48"/>
      <c r="D334" s="49"/>
    </row>
    <row r="335" spans="1:4" s="50" customFormat="1" ht="12.75">
      <c r="A335" s="48"/>
      <c r="B335" s="48"/>
      <c r="C335" s="48"/>
      <c r="D335" s="49"/>
    </row>
    <row r="336" spans="1:4" s="50" customFormat="1" ht="12.75">
      <c r="A336" s="48"/>
      <c r="B336" s="48"/>
      <c r="C336" s="48"/>
      <c r="D336" s="49"/>
    </row>
  </sheetData>
  <sheetProtection selectLockedCells="1" selectUnlockedCells="1"/>
  <mergeCells count="9">
    <mergeCell ref="G2:H2"/>
    <mergeCell ref="G1:H1"/>
    <mergeCell ref="C272:D272"/>
    <mergeCell ref="C273:D273"/>
    <mergeCell ref="C271:E271"/>
    <mergeCell ref="G271:H271"/>
    <mergeCell ref="A268:E268"/>
    <mergeCell ref="G3:H3"/>
    <mergeCell ref="A4:H4"/>
  </mergeCells>
  <printOptions horizontalCentered="1"/>
  <pageMargins left="0.5905511811023623" right="0.1968503937007874" top="0.7874015748031497" bottom="1.1811023622047245" header="0.3937007874015748" footer="0.5118110236220472"/>
  <pageSetup horizontalDpi="600" verticalDpi="600" orientation="landscape" paperSize="9" scale="57" r:id="rId1"/>
  <headerFooter alignWithMargins="0">
    <oddHeader>&amp;C&amp;14&amp;P</oddHead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2017-12-06T09:24:41Z</cp:lastPrinted>
  <dcterms:created xsi:type="dcterms:W3CDTF">2017-12-06T15:31:53Z</dcterms:created>
  <dcterms:modified xsi:type="dcterms:W3CDTF">2017-12-06T15:31:53Z</dcterms:modified>
  <cp:category/>
  <cp:version/>
  <cp:contentType/>
  <cp:contentStatus/>
</cp:coreProperties>
</file>