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30" yWindow="65476" windowWidth="14520" windowHeight="12555" tabRatio="855" activeTab="0"/>
  </bookViews>
  <sheets>
    <sheet name="дод.3" sheetId="1" r:id="rId1"/>
  </sheets>
  <definedNames>
    <definedName name="Z_2649DBE9_4FB9_4684_9FB9_409ACC205032_.wvu.FilterData" localSheetId="0" hidden="1">'дод.3'!$C$8:$Q$442</definedName>
    <definedName name="Z_48EF5860_4203_47F1_8497_6BEAE9FC7DAC_.wvu.Cols" localSheetId="0" hidden="1">'дод.3'!#REF!</definedName>
    <definedName name="Z_48EF5860_4203_47F1_8497_6BEAE9FC7DAC_.wvu.FilterData" localSheetId="0" hidden="1">'дод.3'!$C$8:$Q$442</definedName>
    <definedName name="Z_48EF5860_4203_47F1_8497_6BEAE9FC7DAC_.wvu.PrintArea" localSheetId="0" hidden="1">'дод.3'!$C$1:$Q$450</definedName>
    <definedName name="Z_48EF5860_4203_47F1_8497_6BEAE9FC7DAC_.wvu.PrintTitles" localSheetId="0" hidden="1">'дод.3'!$5:$8</definedName>
    <definedName name="Z_96E2A35E_4A48_419F_9E38_8CEFA5D27C66_.wvu.Cols" localSheetId="0" hidden="1">'дод.3'!#REF!</definedName>
    <definedName name="Z_96E2A35E_4A48_419F_9E38_8CEFA5D27C66_.wvu.FilterData" localSheetId="0" hidden="1">'дод.3'!$C$8:$Q$442</definedName>
    <definedName name="Z_96E2A35E_4A48_419F_9E38_8CEFA5D27C66_.wvu.PrintArea" localSheetId="0" hidden="1">'дод.3'!$C$1:$Q$450</definedName>
    <definedName name="Z_96E2A35E_4A48_419F_9E38_8CEFA5D27C66_.wvu.PrintTitles" localSheetId="0" hidden="1">'дод.3'!$5:$8</definedName>
    <definedName name="Z_ABBD498D_3D2F_4E62_985A_EF1DC4D9DC47_.wvu.Cols" localSheetId="0" hidden="1">'дод.3'!#REF!</definedName>
    <definedName name="Z_ABBD498D_3D2F_4E62_985A_EF1DC4D9DC47_.wvu.FilterData" localSheetId="0" hidden="1">'дод.3'!$C$8:$Q$442</definedName>
    <definedName name="Z_ABBD498D_3D2F_4E62_985A_EF1DC4D9DC47_.wvu.PrintArea" localSheetId="0" hidden="1">'дод.3'!$C$1:$Q$450</definedName>
    <definedName name="Z_ABBD498D_3D2F_4E62_985A_EF1DC4D9DC47_.wvu.PrintTitles" localSheetId="0" hidden="1">'дод.3'!$5:$8</definedName>
    <definedName name="Z_D712F871_6858_44B8_AA22_8F2C734047E2_.wvu.Cols" localSheetId="0" hidden="1">'дод.3'!#REF!</definedName>
    <definedName name="Z_D712F871_6858_44B8_AA22_8F2C734047E2_.wvu.FilterData" localSheetId="0" hidden="1">'дод.3'!$C$8:$Q$442</definedName>
    <definedName name="Z_D712F871_6858_44B8_AA22_8F2C734047E2_.wvu.PrintArea" localSheetId="0" hidden="1">'дод.3'!$C$1:$Q$450</definedName>
    <definedName name="Z_D712F871_6858_44B8_AA22_8F2C734047E2_.wvu.PrintTitles" localSheetId="0" hidden="1">'дод.3'!$5:$8</definedName>
    <definedName name="Z_E02D48B6_D0D9_4E6E_B70D_8E13580A6528_.wvu.Cols" localSheetId="0" hidden="1">'дод.3'!#REF!</definedName>
    <definedName name="Z_E02D48B6_D0D9_4E6E_B70D_8E13580A6528_.wvu.FilterData" localSheetId="0" hidden="1">'дод.3'!$C$8:$Q$442</definedName>
    <definedName name="Z_E02D48B6_D0D9_4E6E_B70D_8E13580A6528_.wvu.PrintArea" localSheetId="0" hidden="1">'дод.3'!$C$1:$Q$450</definedName>
    <definedName name="Z_E02D48B6_D0D9_4E6E_B70D_8E13580A6528_.wvu.PrintTitles" localSheetId="0" hidden="1">'дод.3'!$5:$8</definedName>
    <definedName name="_xlnm.Print_Titles" localSheetId="0">'дод.3'!$4:$8</definedName>
    <definedName name="_xlnm.Print_Area" localSheetId="0">'дод.3'!$A$1:$Q$449</definedName>
  </definedNames>
  <calcPr fullCalcOnLoad="1"/>
</workbook>
</file>

<file path=xl/sharedStrings.xml><?xml version="1.0" encoding="utf-8"?>
<sst xmlns="http://schemas.openxmlformats.org/spreadsheetml/2006/main" count="1378" uniqueCount="857">
  <si>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</si>
  <si>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</si>
  <si>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</si>
  <si>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</si>
  <si>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</si>
  <si>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</si>
  <si>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</si>
  <si>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</si>
  <si>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</si>
  <si>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</si>
  <si>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Будівництво інших об'єктів соціальної та виробничої інфраструктури комунальної власності</t>
  </si>
  <si>
    <t>1517693</t>
  </si>
  <si>
    <t>7693</t>
  </si>
  <si>
    <t>Інші заходи, пов'язані з економічною діяльністю</t>
  </si>
  <si>
    <t>0117693</t>
  </si>
  <si>
    <t>2517693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</si>
  <si>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</si>
  <si>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</si>
  <si>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</si>
  <si>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</si>
  <si>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</si>
  <si>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</si>
  <si>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</si>
  <si>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</si>
  <si>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</si>
  <si>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</si>
  <si>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</si>
  <si>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</si>
  <si>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</si>
  <si>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</si>
  <si>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</si>
  <si>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</si>
  <si>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</si>
  <si>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</si>
  <si>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</si>
  <si>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</si>
  <si>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</si>
  <si>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</si>
  <si>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</si>
  <si>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</si>
  <si>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0813170</t>
  </si>
  <si>
    <t>3170</t>
  </si>
  <si>
    <t>Забезпечення реалізації окремих програм для осіб з інвалідністю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</si>
  <si>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</si>
  <si>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</si>
  <si>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</si>
  <si>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</si>
  <si>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</si>
  <si>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</si>
  <si>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</si>
  <si>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</si>
  <si>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</si>
  <si>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</si>
  <si>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</si>
  <si>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</si>
  <si>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</si>
  <si>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</si>
  <si>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</si>
  <si>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</si>
  <si>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</si>
  <si>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</si>
  <si>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</si>
  <si>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</si>
  <si>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</si>
  <si>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</si>
  <si>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0726</t>
  </si>
  <si>
    <t>Видатки на поховання учасників бойових дій та осіб з інвалідністю внаслідок війни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</si>
  <si>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</si>
  <si>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</si>
  <si>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</si>
  <si>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</si>
  <si>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</si>
  <si>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</si>
  <si>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</si>
  <si>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Інші  програми, заклади та заходи у сфері охорони здоров’я</t>
  </si>
  <si>
    <t>0213240</t>
  </si>
  <si>
    <t>0213241</t>
  </si>
  <si>
    <t>0913240</t>
  </si>
  <si>
    <t>0913242</t>
  </si>
  <si>
    <t>0919270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</si>
  <si>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</si>
  <si>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</si>
  <si>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</si>
  <si>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</si>
  <si>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</si>
  <si>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 державного бюджету</t>
  </si>
  <si>
    <t>Первинна медична допомога населенню</t>
  </si>
  <si>
    <t xml:space="preserve">Виконання інвестиційних проектів 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</si>
  <si>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</si>
  <si>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</si>
  <si>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</si>
  <si>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</si>
  <si>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</si>
  <si>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</si>
  <si>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>0813043</t>
  </si>
  <si>
    <t>3043</t>
  </si>
  <si>
    <t>0813040</t>
  </si>
  <si>
    <t>3040</t>
  </si>
  <si>
    <t>Надання допомоги при народженні дитини,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</si>
  <si>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</si>
  <si>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</si>
  <si>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</si>
  <si>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</si>
  <si>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1217360</t>
  </si>
  <si>
    <t>1217363</t>
  </si>
  <si>
    <t>2200000</t>
  </si>
  <si>
    <t>2210000</t>
  </si>
  <si>
    <t>22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</si>
  <si>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</si>
  <si>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</si>
  <si>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</si>
  <si>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</si>
  <si>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</si>
  <si>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</si>
  <si>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</si>
  <si>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</si>
  <si>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</si>
  <si>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1017324</t>
  </si>
  <si>
    <t>1017320</t>
  </si>
  <si>
    <t>0817320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</si>
  <si>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</si>
  <si>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</si>
  <si>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</si>
  <si>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</si>
  <si>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</si>
  <si>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</si>
  <si>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</si>
  <si>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</si>
  <si>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</si>
  <si>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</si>
  <si>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Стоматологічна допомога населенню</t>
  </si>
  <si>
    <t>1514010</t>
  </si>
  <si>
    <t>1514040</t>
  </si>
  <si>
    <t>1517361</t>
  </si>
  <si>
    <t>0719410</t>
  </si>
  <si>
    <t>1018420</t>
  </si>
  <si>
    <t>8420</t>
  </si>
  <si>
    <t>Інші заходи у сфері засобів масової інформації</t>
  </si>
  <si>
    <t>1516017</t>
  </si>
  <si>
    <t>6017</t>
  </si>
  <si>
    <t>1217364</t>
  </si>
  <si>
    <t>7364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</si>
  <si>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</si>
  <si>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</si>
  <si>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</si>
  <si>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0717320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</si>
  <si>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</si>
  <si>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</si>
  <si>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Інша діяльність, пов'язана з експлуатацією об'єктів житлово-комунального господарства</t>
  </si>
  <si>
    <t>1517367</t>
  </si>
  <si>
    <t>7367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</si>
  <si>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</si>
  <si>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</si>
  <si>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</si>
  <si>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</si>
  <si>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0617320</t>
  </si>
  <si>
    <t>1017321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</si>
  <si>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</si>
  <si>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0719490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</si>
  <si>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</si>
  <si>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</si>
  <si>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</si>
  <si>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</si>
  <si>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1516080</t>
  </si>
  <si>
    <t>Реалізація державних та місцевих житлових програм</t>
  </si>
  <si>
    <t>1516083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</si>
  <si>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</si>
  <si>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250384</t>
  </si>
  <si>
    <t>100209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</si>
  <si>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</si>
  <si>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</si>
  <si>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</si>
  <si>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</si>
  <si>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0111160</t>
  </si>
  <si>
    <t>Інші програми, заклади та заходи у сфері освіти</t>
  </si>
  <si>
    <t>0118410</t>
  </si>
  <si>
    <t>8410</t>
  </si>
  <si>
    <t>Фінансова підтримка засобів масової інформації</t>
  </si>
  <si>
    <t>0117670</t>
  </si>
  <si>
    <t>7670</t>
  </si>
  <si>
    <t>0117690</t>
  </si>
  <si>
    <t>7690</t>
  </si>
  <si>
    <t>Інша економічна діяльність</t>
  </si>
  <si>
    <t>Інші субвенції з місцевого бюджету,</t>
  </si>
  <si>
    <t>9770</t>
  </si>
  <si>
    <t>0119770</t>
  </si>
  <si>
    <t>0200000</t>
  </si>
  <si>
    <t>0210000</t>
  </si>
  <si>
    <t>02</t>
  </si>
  <si>
    <t>0211140</t>
  </si>
  <si>
    <t>Підвищення кваліфікації, перепідготовка кадрів закладами післядипломної освіти</t>
  </si>
  <si>
    <t>Інші заклади та заходи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</si>
  <si>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</si>
  <si>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</si>
  <si>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</si>
  <si>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</si>
  <si>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</si>
  <si>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25</t>
  </si>
  <si>
    <t>2517690</t>
  </si>
  <si>
    <t>0600000</t>
  </si>
  <si>
    <t>0610000</t>
  </si>
  <si>
    <t>06</t>
  </si>
  <si>
    <t>0611040</t>
  </si>
  <si>
    <t>0611070</t>
  </si>
  <si>
    <t>0611080</t>
  </si>
  <si>
    <t>0819243</t>
  </si>
  <si>
    <t>9243</t>
  </si>
  <si>
    <t>0611090</t>
  </si>
  <si>
    <t>0611120</t>
  </si>
  <si>
    <t>0611130</t>
  </si>
  <si>
    <t>0611140</t>
  </si>
  <si>
    <t>0611160</t>
  </si>
  <si>
    <t>0615010</t>
  </si>
  <si>
    <t>0615011</t>
  </si>
  <si>
    <t>0615012</t>
  </si>
  <si>
    <t>0615030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</si>
  <si>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</si>
  <si>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</si>
  <si>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</si>
  <si>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</si>
  <si>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</si>
  <si>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</si>
  <si>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</si>
  <si>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</si>
  <si>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</si>
  <si>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</si>
  <si>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</si>
  <si>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</si>
  <si>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</si>
  <si>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</si>
  <si>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</si>
  <si>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</si>
  <si>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</si>
  <si>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</si>
  <si>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</si>
  <si>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</si>
  <si>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</si>
  <si>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</si>
  <si>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</si>
  <si>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</si>
  <si>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</si>
  <si>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</si>
  <si>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</si>
  <si>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</si>
  <si>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</si>
  <si>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</si>
  <si>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0712140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</si>
  <si>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</si>
  <si>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</si>
  <si>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</si>
  <si>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</si>
  <si>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</si>
  <si>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</si>
  <si>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</si>
  <si>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</si>
  <si>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</si>
  <si>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</si>
  <si>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</si>
  <si>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</si>
  <si>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</si>
  <si>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</si>
  <si>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0712144</t>
  </si>
  <si>
    <t>2144</t>
  </si>
  <si>
    <t>Централізовані заходи з лікування хворих на цукровий та нецукровий діабет,</t>
  </si>
  <si>
    <t>0712145</t>
  </si>
  <si>
    <t>2145</t>
  </si>
  <si>
    <t>0712150</t>
  </si>
  <si>
    <t>2150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</si>
  <si>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</si>
  <si>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</si>
  <si>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</si>
  <si>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</si>
  <si>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</si>
  <si>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</si>
  <si>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</si>
  <si>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</si>
  <si>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</si>
  <si>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0813100</t>
  </si>
  <si>
    <t>0813101</t>
  </si>
  <si>
    <t>0813102</t>
  </si>
  <si>
    <t>0813105</t>
  </si>
  <si>
    <t>0813110</t>
  </si>
  <si>
    <t>0813111</t>
  </si>
  <si>
    <t>08</t>
  </si>
  <si>
    <t>0117680</t>
  </si>
  <si>
    <t>7680</t>
  </si>
  <si>
    <t>Членські внески до асоціацій органів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</si>
  <si>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</si>
  <si>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</si>
  <si>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3120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</si>
  <si>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</si>
  <si>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</si>
  <si>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</si>
  <si>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</si>
  <si>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</si>
  <si>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</si>
  <si>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</si>
  <si>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</si>
  <si>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0813190</t>
  </si>
  <si>
    <t>3190</t>
  </si>
  <si>
    <t>0819240</t>
  </si>
  <si>
    <t>9240</t>
  </si>
  <si>
    <t>1100000</t>
  </si>
  <si>
    <t>1110000</t>
  </si>
  <si>
    <t>11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</si>
  <si>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</si>
  <si>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підготовки спортсменів школами вищої спортивної майстерності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</si>
  <si>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</si>
  <si>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</si>
  <si>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</si>
  <si>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</si>
  <si>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</si>
  <si>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</si>
  <si>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</si>
  <si>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</si>
  <si>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</si>
  <si>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</si>
  <si>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1115033</t>
  </si>
  <si>
    <t>1115040</t>
  </si>
  <si>
    <t>1115042</t>
  </si>
  <si>
    <t>1115050</t>
  </si>
  <si>
    <t>1115051</t>
  </si>
  <si>
    <t>1115053</t>
  </si>
  <si>
    <t>1115060</t>
  </si>
  <si>
    <t>1115061</t>
  </si>
  <si>
    <t>1115062</t>
  </si>
  <si>
    <t>0913110</t>
  </si>
  <si>
    <t>0913112</t>
  </si>
  <si>
    <t>10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</si>
  <si>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</si>
  <si>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</si>
  <si>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</si>
  <si>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</si>
  <si>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</si>
  <si>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</si>
  <si>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</si>
  <si>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</si>
  <si>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</si>
  <si>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</si>
  <si>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</si>
  <si>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</si>
  <si>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</si>
  <si>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</si>
  <si>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</si>
  <si>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1018410</t>
  </si>
  <si>
    <t>2300000</t>
  </si>
  <si>
    <t>2310000</t>
  </si>
  <si>
    <t>23</t>
  </si>
  <si>
    <t>2311160</t>
  </si>
  <si>
    <t>1200000</t>
  </si>
  <si>
    <t>1210000</t>
  </si>
  <si>
    <t>12</t>
  </si>
  <si>
    <t>1216010</t>
  </si>
  <si>
    <t>6010</t>
  </si>
  <si>
    <t>0813048</t>
  </si>
  <si>
    <t>3048</t>
  </si>
  <si>
    <t>0819242</t>
  </si>
  <si>
    <t>9242</t>
  </si>
  <si>
    <t xml:space="preserve">Утримання та ефективна експлуатація об’єктів житлово-комунального господарства 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</si>
  <si>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</si>
  <si>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</si>
  <si>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</si>
  <si>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</si>
  <si>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</si>
  <si>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1216012</t>
  </si>
  <si>
    <t>1216030</t>
  </si>
  <si>
    <t>6030</t>
  </si>
  <si>
    <t>1216040</t>
  </si>
  <si>
    <t>6040</t>
  </si>
  <si>
    <t>1216014</t>
  </si>
  <si>
    <t>6014</t>
  </si>
  <si>
    <t>Забезпечення збору та вивезення сміття і відходів</t>
  </si>
  <si>
    <t>1217440</t>
  </si>
  <si>
    <t>7440</t>
  </si>
  <si>
    <t>Утримання та розвиток транспортної інфраструктури,</t>
  </si>
  <si>
    <t>1217464</t>
  </si>
  <si>
    <t>7464</t>
  </si>
  <si>
    <t>1217460</t>
  </si>
  <si>
    <t>7460</t>
  </si>
  <si>
    <t>Утримання та розвиток автомобільних доріг та дорожньої інфраструктури</t>
  </si>
  <si>
    <t>1216080</t>
  </si>
  <si>
    <t>6080</t>
  </si>
  <si>
    <t xml:space="preserve">Реалізація державних та місцевих житлових програм </t>
  </si>
  <si>
    <t>1216084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</si>
  <si>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</si>
  <si>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</si>
  <si>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1219260</t>
  </si>
  <si>
    <t>9260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</si>
  <si>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спостереження,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</si>
  <si>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</si>
  <si>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</si>
  <si>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</si>
  <si>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</si>
  <si>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1218310</t>
  </si>
  <si>
    <t>8310</t>
  </si>
  <si>
    <t>Запобігання та ліквідація забруднення навколишнього природного середовища</t>
  </si>
  <si>
    <t>1218312</t>
  </si>
  <si>
    <t>8312</t>
  </si>
  <si>
    <t>1218313</t>
  </si>
  <si>
    <t>8313</t>
  </si>
  <si>
    <t>0513</t>
  </si>
  <si>
    <t>Ліквідація іншого забруднення навколишнього природного середовища</t>
  </si>
  <si>
    <t>15</t>
  </si>
  <si>
    <t>1517320</t>
  </si>
  <si>
    <t>7320</t>
  </si>
  <si>
    <t>1517321</t>
  </si>
  <si>
    <t>7321</t>
  </si>
  <si>
    <t>1517322</t>
  </si>
  <si>
    <t>7322</t>
  </si>
  <si>
    <t>1517690</t>
  </si>
  <si>
    <t>1519770</t>
  </si>
  <si>
    <t>1600000</t>
  </si>
  <si>
    <t>1610000</t>
  </si>
  <si>
    <t>16</t>
  </si>
  <si>
    <t>7350</t>
  </si>
  <si>
    <t>1617350</t>
  </si>
  <si>
    <t>Розроблення схем планування та забудови територій (містобудівної документації)</t>
  </si>
  <si>
    <t>24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</si>
  <si>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</si>
  <si>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</si>
  <si>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</si>
  <si>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</si>
  <si>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</si>
  <si>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</si>
  <si>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</si>
  <si>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</si>
  <si>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</si>
  <si>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</si>
  <si>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</t>
  </si>
  <si>
    <t>2818310</t>
  </si>
  <si>
    <t>2818312</t>
  </si>
  <si>
    <t>2818313</t>
  </si>
  <si>
    <t>2818340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</si>
  <si>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</si>
  <si>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</si>
  <si>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</si>
  <si>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</t>
  </si>
  <si>
    <t>20</t>
  </si>
  <si>
    <t>2017520</t>
  </si>
  <si>
    <t>7520</t>
  </si>
  <si>
    <t>Реалізація Національної програми інформатизації</t>
  </si>
  <si>
    <t>6719800</t>
  </si>
  <si>
    <t>8110</t>
  </si>
  <si>
    <t>2700000</t>
  </si>
  <si>
    <t>2710000</t>
  </si>
  <si>
    <t>27</t>
  </si>
  <si>
    <t>Реалізація інших заходів щодо соціально-економічного розвитку територій</t>
  </si>
  <si>
    <t>2717610</t>
  </si>
  <si>
    <t>2717690</t>
  </si>
  <si>
    <t>3700000</t>
  </si>
  <si>
    <t>3710000</t>
  </si>
  <si>
    <t>37</t>
  </si>
  <si>
    <t>3718700</t>
  </si>
  <si>
    <t>3719110</t>
  </si>
  <si>
    <t>3719150</t>
  </si>
  <si>
    <t>3719230</t>
  </si>
  <si>
    <t>9230</t>
  </si>
  <si>
    <t>9210</t>
  </si>
  <si>
    <t>3719210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</si>
  <si>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</si>
  <si>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</si>
  <si>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</si>
  <si>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</si>
  <si>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</si>
  <si>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</si>
  <si>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0617310</t>
  </si>
  <si>
    <t>0717310</t>
  </si>
  <si>
    <t>0817310</t>
  </si>
  <si>
    <t>7310</t>
  </si>
  <si>
    <t>0917310</t>
  </si>
  <si>
    <t>1017310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</si>
  <si>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</si>
  <si>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Розподіл видатків обласного бюджету на 2018 рік</t>
  </si>
  <si>
    <t>8340</t>
  </si>
  <si>
    <t>Програми і централізовані заходи у галузі охорони здоров’я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</si>
  <si>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</si>
  <si>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</si>
  <si>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</si>
  <si>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</si>
  <si>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</si>
  <si>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</si>
  <si>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</si>
  <si>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</si>
  <si>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</si>
  <si>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</si>
  <si>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</si>
  <si>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</si>
  <si>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</si>
  <si>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</si>
  <si>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</si>
  <si>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</si>
  <si>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</si>
  <si>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</si>
  <si>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</si>
  <si>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</si>
  <si>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240602</t>
  </si>
  <si>
    <t>0512</t>
  </si>
  <si>
    <t>Утилізація відходів</t>
  </si>
  <si>
    <t>0610</t>
  </si>
  <si>
    <t>0620</t>
  </si>
  <si>
    <t>0456</t>
  </si>
  <si>
    <t>250913</t>
  </si>
  <si>
    <t>0460</t>
  </si>
  <si>
    <t>150202</t>
  </si>
  <si>
    <t>0443</t>
  </si>
  <si>
    <t>0421</t>
  </si>
  <si>
    <t>250344</t>
  </si>
  <si>
    <t>0320</t>
  </si>
  <si>
    <t>250315</t>
  </si>
  <si>
    <t>0111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</si>
  <si>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</si>
  <si>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</si>
  <si>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</si>
  <si>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</si>
  <si>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</si>
  <si>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</si>
  <si>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</si>
  <si>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</si>
  <si>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</si>
  <si>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</si>
  <si>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</si>
  <si>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</si>
  <si>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</si>
  <si>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150101</t>
  </si>
  <si>
    <t>0490</t>
  </si>
  <si>
    <t>070806</t>
  </si>
  <si>
    <t>у тому числі:</t>
  </si>
  <si>
    <t>у тому числі</t>
  </si>
  <si>
    <t>за рахунок субвенції з державного бюджету</t>
  </si>
  <si>
    <t>070702</t>
  </si>
  <si>
    <t>091214</t>
  </si>
  <si>
    <t>070301</t>
  </si>
  <si>
    <t>070304</t>
  </si>
  <si>
    <t>070307</t>
  </si>
  <si>
    <t>070401</t>
  </si>
  <si>
    <t>070501</t>
  </si>
  <si>
    <t>070601</t>
  </si>
  <si>
    <t>070602</t>
  </si>
  <si>
    <t>070701</t>
  </si>
  <si>
    <t>070802</t>
  </si>
  <si>
    <t>070803</t>
  </si>
  <si>
    <t>070807</t>
  </si>
  <si>
    <t>091108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</si>
  <si>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</si>
  <si>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</si>
  <si>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</si>
  <si>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</si>
  <si>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</si>
  <si>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</si>
  <si>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</si>
  <si>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</si>
  <si>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</si>
  <si>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</si>
  <si>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</si>
  <si>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</si>
  <si>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</si>
  <si>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081008</t>
  </si>
  <si>
    <t>081009</t>
  </si>
  <si>
    <t>081010</t>
  </si>
  <si>
    <t>090212</t>
  </si>
  <si>
    <t>090417</t>
  </si>
  <si>
    <t>090601</t>
  </si>
  <si>
    <t>090901</t>
  </si>
  <si>
    <t>091206</t>
  </si>
  <si>
    <t>091209</t>
  </si>
  <si>
    <t>091212</t>
  </si>
  <si>
    <t>091303</t>
  </si>
  <si>
    <t>091304</t>
  </si>
  <si>
    <t>090700</t>
  </si>
  <si>
    <t>091101</t>
  </si>
  <si>
    <t>091103</t>
  </si>
  <si>
    <t>091104</t>
  </si>
  <si>
    <t>091107</t>
  </si>
  <si>
    <t>090802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</si>
  <si>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</si>
  <si>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</si>
  <si>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</si>
  <si>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</si>
  <si>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</si>
  <si>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</si>
  <si>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</si>
  <si>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</si>
  <si>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</si>
  <si>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</si>
  <si>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</si>
  <si>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</si>
  <si>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</si>
  <si>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</si>
  <si>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</si>
  <si>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</si>
  <si>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</si>
  <si>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</si>
  <si>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</si>
  <si>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</si>
  <si>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</si>
  <si>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</si>
  <si>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</si>
  <si>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Утримання закладів, що надають соціальні послуги дітям, які опинились у складних життєвих обставинах</t>
  </si>
  <si>
    <t>0540</t>
  </si>
  <si>
    <t>100201</t>
  </si>
  <si>
    <t>150110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</si>
  <si>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</si>
  <si>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</si>
  <si>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</si>
  <si>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1519270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</si>
  <si>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</si>
  <si>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</si>
  <si>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</si>
  <si>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>250352</t>
  </si>
  <si>
    <t>67</t>
  </si>
  <si>
    <t>Управління взаємодії з правоохоронними органами та оборонної роботи облдержадміністрації</t>
  </si>
  <si>
    <t>Код програмної класифікації видатків та кредитування місцевих бюджетів</t>
  </si>
  <si>
    <t>0100000</t>
  </si>
  <si>
    <t>0110000</t>
  </si>
  <si>
    <t>Внески до статутного капіталу суб’єктів господарювання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</si>
  <si>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</si>
  <si>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</si>
  <si>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</si>
  <si>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</si>
  <si>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</si>
  <si>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</si>
  <si>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</si>
  <si>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</si>
  <si>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</si>
  <si>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</si>
  <si>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</si>
  <si>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</si>
  <si>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</si>
  <si>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</si>
  <si>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</si>
  <si>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</si>
  <si>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</si>
  <si>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</si>
  <si>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 xml:space="preserve">Субвенція з місцевого бюджету державному бюджету на виконання програм соціально-економічного розвитку регіонів, </t>
  </si>
  <si>
    <t>3718500</t>
  </si>
  <si>
    <t>8500</t>
  </si>
  <si>
    <t>Нерозподілені трансферти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</si>
  <si>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</si>
  <si>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</si>
  <si>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</si>
  <si>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</si>
  <si>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</si>
  <si>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</si>
  <si>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</si>
  <si>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</si>
  <si>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</si>
  <si>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</si>
  <si>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</si>
  <si>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</si>
  <si>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</si>
  <si>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</si>
  <si>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</si>
  <si>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</si>
  <si>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</si>
  <si>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</si>
  <si>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2140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</si>
  <si>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</si>
  <si>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</si>
  <si>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</si>
  <si>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</si>
  <si>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</si>
  <si>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</si>
  <si>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</si>
  <si>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</si>
  <si>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</si>
  <si>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</si>
  <si>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</si>
  <si>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</si>
  <si>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</si>
  <si>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3140</t>
  </si>
  <si>
    <t>5042</t>
  </si>
  <si>
    <t>5021</t>
  </si>
  <si>
    <t>5060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</si>
  <si>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</si>
  <si>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</si>
  <si>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</si>
  <si>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</si>
  <si>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</si>
  <si>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</si>
  <si>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</si>
  <si>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</si>
  <si>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</si>
  <si>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</si>
  <si>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</si>
  <si>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</si>
  <si>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</si>
  <si>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6700000</t>
  </si>
  <si>
    <t>6710000</t>
  </si>
  <si>
    <t>Сприяння розвитку малого та середнього підприємництва</t>
  </si>
  <si>
    <t>8700</t>
  </si>
  <si>
    <t>1160</t>
  </si>
  <si>
    <t>3100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</si>
  <si>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</si>
  <si>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</si>
  <si>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</si>
  <si>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</si>
  <si>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</si>
  <si>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</si>
  <si>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Проведення спортивної роботи в регіоні</t>
  </si>
  <si>
    <t>5010</t>
  </si>
  <si>
    <t>5040</t>
  </si>
  <si>
    <t>5020</t>
  </si>
  <si>
    <t>5030</t>
  </si>
  <si>
    <t>Централізовані заходи з лікування онкологічних хворих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</si>
  <si>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</si>
  <si>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160903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</si>
  <si>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</si>
  <si>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Код ТПКВК МБ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</si>
  <si>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</si>
  <si>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</si>
  <si>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</si>
  <si>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</si>
  <si>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</si>
  <si>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</si>
  <si>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</si>
  <si>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</si>
  <si>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</si>
  <si>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</si>
  <si>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</si>
  <si>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</si>
  <si>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</si>
  <si>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</si>
  <si>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</si>
  <si>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</si>
  <si>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</si>
  <si>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</si>
  <si>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Розвиток дитячо-юнацького та резервного спорту</t>
  </si>
  <si>
    <t>Підтримка і розвиток спортивної інфраструктури</t>
  </si>
  <si>
    <t>Реалізація державної політики у молодіжній сфері</t>
  </si>
  <si>
    <t>5050</t>
  </si>
  <si>
    <t>Підтримка фізкультурно-спортивного руху</t>
  </si>
  <si>
    <t>5051</t>
  </si>
  <si>
    <t>0117363</t>
  </si>
  <si>
    <t>0117360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</si>
  <si>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</si>
  <si>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територій,</t>
  </si>
  <si>
    <t>0717360</t>
  </si>
  <si>
    <t>0717363</t>
  </si>
  <si>
    <t>Підвищення кваліфікації, перепідготовка кадрів закладами післядипломної освіти,</t>
  </si>
  <si>
    <t>0619350</t>
  </si>
  <si>
    <t>9350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</si>
  <si>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</si>
  <si>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</si>
  <si>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</si>
  <si>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</si>
  <si>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</si>
  <si>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</si>
  <si>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</si>
  <si>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Усього</t>
  </si>
  <si>
    <t>250383</t>
  </si>
  <si>
    <t>0712146</t>
  </si>
  <si>
    <t>2146</t>
  </si>
  <si>
    <t>Відшкодування вартості лікарських засобів для лікування окремих захворювань,</t>
  </si>
  <si>
    <t>3200000</t>
  </si>
  <si>
    <t>3210000</t>
  </si>
  <si>
    <t>3214020</t>
  </si>
  <si>
    <t>3214080</t>
  </si>
  <si>
    <t>32</t>
  </si>
  <si>
    <t>Будівництво об'єктів житлово-комунального господарства,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</si>
  <si>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</si>
  <si>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</si>
  <si>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</si>
  <si>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</si>
  <si>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</si>
  <si>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</si>
  <si>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</si>
  <si>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Будівництво об'єктів соціально-культурного призначення</t>
  </si>
  <si>
    <t>1517360</t>
  </si>
  <si>
    <t>7360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</si>
  <si>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</si>
  <si>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</si>
  <si>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</si>
  <si>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</si>
  <si>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</si>
  <si>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</si>
  <si>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</si>
  <si>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</si>
  <si>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</si>
  <si>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29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</si>
  <si>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</si>
  <si>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</si>
  <si>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</si>
  <si>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0917320</t>
  </si>
  <si>
    <t>0917323</t>
  </si>
  <si>
    <t>7323</t>
  </si>
  <si>
    <t>Будівництво медичних установ та закладів</t>
  </si>
  <si>
    <t>2717620</t>
  </si>
  <si>
    <t>2717622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</si>
  <si>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</si>
  <si>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</si>
  <si>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</si>
  <si>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</si>
  <si>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Будівництво установ та закладів соціальної сфери,</t>
  </si>
  <si>
    <t>0619800</t>
  </si>
  <si>
    <t>Будівництво освітніх установ та закладів</t>
  </si>
  <si>
    <t>9130</t>
  </si>
  <si>
    <t>3719130</t>
  </si>
  <si>
    <t>0916080</t>
  </si>
  <si>
    <t>0916083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</si>
  <si>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</si>
  <si>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</si>
  <si>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1511010</t>
  </si>
  <si>
    <t>1511020</t>
  </si>
  <si>
    <t>1511080</t>
  </si>
  <si>
    <t>1511120</t>
  </si>
  <si>
    <t>1512010</t>
  </si>
  <si>
    <t>1512020</t>
  </si>
  <si>
    <t>1512110</t>
  </si>
  <si>
    <t>1512111</t>
  </si>
  <si>
    <t>1514060</t>
  </si>
  <si>
    <t>1515030</t>
  </si>
  <si>
    <t>1515031</t>
  </si>
  <si>
    <t>1515040</t>
  </si>
  <si>
    <t>1515041</t>
  </si>
  <si>
    <t>1516010</t>
  </si>
  <si>
    <t>1516011</t>
  </si>
  <si>
    <t>1516030</t>
  </si>
  <si>
    <t>2110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</si>
  <si>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</si>
  <si>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</si>
  <si>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</si>
  <si>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</si>
  <si>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</si>
  <si>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</si>
  <si>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</si>
  <si>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</si>
  <si>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</si>
  <si>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</si>
  <si>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</si>
  <si>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</si>
  <si>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</si>
  <si>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Додаток 3
до рішення
обласної ради</t>
  </si>
  <si>
    <t>грн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</si>
  <si>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</si>
  <si>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Підготовка кадрів вищими навчальними закладами І – ІІ рівнів акредитації (коледжами, технікумами, училищами),</t>
  </si>
  <si>
    <t>Підготовка кадрів вищими навчальними закладами ІІІ – ІV рівнів акредитації (університетами, академіями, інститутами)</t>
  </si>
  <si>
    <t>Будівництво об’єктів соціально-культурного призначення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</si>
  <si>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</si>
  <si>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Інформаційно-методичне та просвітницьке забезпечення в галузі охорони здоров’я,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</si>
  <si>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</si>
  <si>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здоров’я та органів управління відповідної галузі</t>
  </si>
  <si>
    <t>Надання допомоги сім’ям з дітьми, малозабезпеченим сім’ям, тимчасової допомоги дітям</t>
  </si>
  <si>
    <t>Надання при народженні дитини одноразової натуральної допомоги „пакунок малюка”,</t>
  </si>
  <si>
    <t>Заходи державної політики з питань сім’ї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</si>
  <si>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</si>
  <si>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– 14 частини другої статті 7 або учасниками бойових дій відповідно до пунктів
19 – 20 частини першої статті 6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</si>
  <si>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</si>
  <si>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</si>
  <si>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Будівництво об’єктів житлово-комунального господарства</t>
  </si>
  <si>
    <t>Підготовка кадрів вищими навчальними закладами І – ІІ рівнів акредитації (коледжами, технікумами, училищами)</t>
  </si>
  <si>
    <t>Проектування, реставрація та охорона пам’яток архітектури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</si>
  <si>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</si>
  <si>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</si>
  <si>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</si>
  <si>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</si>
  <si>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</si>
  <si>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 xml:space="preserve">                С. ОЛІЙНИК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</si>
</sst>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* #,##0;* \-#,##0;* &quot;-&quot;;@"/>
    <numFmt numFmtId="190" formatCode="* #,##0.00;* \-#,##0.00;* &quot;-&quot;??;@"/>
    <numFmt numFmtId="191" formatCode="* _-#,##0&quot;р.&quot;;* \-#,##0&quot;р.&quot;;* _-&quot;-&quot;&quot;р.&quot;;@"/>
    <numFmt numFmtId="192" formatCode="* _-#,##0.00&quot;р.&quot;;* \-#,##0.00&quot;р.&quot;;* _-&quot;-&quot;??&quot;р.&quot;;@"/>
    <numFmt numFmtId="193" formatCode="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  <numFmt numFmtId="205" formatCode="#,##0.0000000000"/>
    <numFmt numFmtId="206" formatCode="#,##0.00000000000"/>
    <numFmt numFmtId="207" formatCode="#,##0.000000000000"/>
    <numFmt numFmtId="208" formatCode="#,##0.0000000000000"/>
  </numFmts>
  <fonts count="55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sz val="16"/>
      <name val="Arial Cyr"/>
      <family val="0"/>
    </font>
    <font>
      <u val="single"/>
      <sz val="10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20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43" fillId="21" borderId="2" applyNumberFormat="0" applyAlignment="0" applyProtection="0"/>
    <xf numFmtId="0" fontId="6" fillId="22" borderId="3" applyNumberFormat="0" applyAlignment="0" applyProtection="0"/>
    <xf numFmtId="0" fontId="10" fillId="22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 vertical="top"/>
      <protection/>
    </xf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28" fillId="23" borderId="9" applyNumberFormat="0" applyAlignment="0" applyProtection="0"/>
    <xf numFmtId="0" fontId="48" fillId="24" borderId="10" applyNumberFormat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5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5" borderId="11" applyNumberFormat="0" applyFont="0" applyAlignment="0" applyProtection="0"/>
    <xf numFmtId="0" fontId="1" fillId="25" borderId="11" applyNumberFormat="0" applyFont="0" applyAlignment="0" applyProtection="0"/>
    <xf numFmtId="0" fontId="16" fillId="26" borderId="11" applyNumberForma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7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2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1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vertical="top"/>
      <protection/>
    </xf>
    <xf numFmtId="0" fontId="18" fillId="0" borderId="0" xfId="105" applyFont="1" applyFill="1" applyAlignment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3" fillId="0" borderId="0" xfId="105" applyFont="1" applyFill="1" applyAlignment="1">
      <alignment horizontal="left"/>
      <protection/>
    </xf>
    <xf numFmtId="0" fontId="33" fillId="0" borderId="0" xfId="105" applyFont="1" applyFill="1" applyAlignment="1">
      <alignment horizontal="left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20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 applyProtection="1">
      <alignment/>
      <protection/>
    </xf>
    <xf numFmtId="0" fontId="13" fillId="0" borderId="0" xfId="105" applyFont="1" applyFill="1" applyBorder="1" applyAlignment="1">
      <alignment wrapText="1"/>
      <protection/>
    </xf>
    <xf numFmtId="3" fontId="13" fillId="0" borderId="0" xfId="105" applyNumberFormat="1" applyFont="1" applyFill="1" applyBorder="1" applyAlignment="1">
      <alignment wrapText="1"/>
      <protection/>
    </xf>
    <xf numFmtId="49" fontId="23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justify" vertical="center" wrapText="1"/>
    </xf>
    <xf numFmtId="0" fontId="26" fillId="0" borderId="15" xfId="0" applyFont="1" applyFill="1" applyBorder="1" applyAlignment="1">
      <alignment horizontal="left" vertical="center" wrapText="1"/>
    </xf>
    <xf numFmtId="188" fontId="12" fillId="0" borderId="0" xfId="0" applyNumberFormat="1" applyFont="1" applyFill="1" applyAlignment="1" applyProtection="1">
      <alignment/>
      <protection/>
    </xf>
    <xf numFmtId="0" fontId="19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13" fillId="0" borderId="14" xfId="0" applyNumberFormat="1" applyFont="1" applyFill="1" applyBorder="1" applyAlignment="1" applyProtection="1">
      <alignment horizontal="right" vertical="center"/>
      <protection/>
    </xf>
    <xf numFmtId="4" fontId="24" fillId="0" borderId="15" xfId="95" applyNumberFormat="1" applyFont="1" applyFill="1" applyBorder="1" applyAlignment="1">
      <alignment vertical="center"/>
      <protection/>
    </xf>
    <xf numFmtId="4" fontId="24" fillId="0" borderId="15" xfId="95" applyNumberFormat="1" applyFont="1" applyFill="1" applyBorder="1" applyAlignment="1">
      <alignment vertical="center"/>
      <protection/>
    </xf>
    <xf numFmtId="4" fontId="26" fillId="0" borderId="15" xfId="95" applyNumberFormat="1" applyFont="1" applyFill="1" applyBorder="1" applyAlignment="1">
      <alignment vertical="center"/>
      <protection/>
    </xf>
    <xf numFmtId="4" fontId="20" fillId="0" borderId="15" xfId="95" applyNumberFormat="1" applyFont="1" applyFill="1" applyBorder="1" applyAlignment="1">
      <alignment vertical="center"/>
      <protection/>
    </xf>
    <xf numFmtId="4" fontId="19" fillId="0" borderId="15" xfId="95" applyNumberFormat="1" applyFont="1" applyFill="1" applyBorder="1" applyAlignment="1">
      <alignment vertical="center"/>
      <protection/>
    </xf>
    <xf numFmtId="4" fontId="19" fillId="0" borderId="15" xfId="95" applyNumberFormat="1" applyFont="1" applyFill="1" applyBorder="1" applyAlignment="1">
      <alignment vertical="center"/>
      <protection/>
    </xf>
    <xf numFmtId="4" fontId="23" fillId="0" borderId="15" xfId="95" applyNumberFormat="1" applyFont="1" applyFill="1" applyBorder="1" applyAlignment="1">
      <alignment vertical="center"/>
      <protection/>
    </xf>
    <xf numFmtId="4" fontId="34" fillId="0" borderId="15" xfId="95" applyNumberFormat="1" applyFont="1" applyFill="1" applyBorder="1" applyAlignment="1">
      <alignment vertical="center"/>
      <protection/>
    </xf>
    <xf numFmtId="4" fontId="34" fillId="0" borderId="15" xfId="95" applyNumberFormat="1" applyFont="1" applyFill="1" applyBorder="1" applyAlignment="1">
      <alignment vertical="center"/>
      <protection/>
    </xf>
    <xf numFmtId="4" fontId="23" fillId="0" borderId="16" xfId="95" applyNumberFormat="1" applyFont="1" applyFill="1" applyBorder="1" applyAlignment="1">
      <alignment vertical="center"/>
      <protection/>
    </xf>
    <xf numFmtId="4" fontId="34" fillId="0" borderId="16" xfId="95" applyNumberFormat="1" applyFont="1" applyFill="1" applyBorder="1" applyAlignment="1">
      <alignment vertical="center"/>
      <protection/>
    </xf>
    <xf numFmtId="4" fontId="23" fillId="0" borderId="15" xfId="95" applyNumberFormat="1" applyFont="1" applyFill="1" applyBorder="1" applyAlignment="1">
      <alignment vertical="center"/>
      <protection/>
    </xf>
    <xf numFmtId="4" fontId="20" fillId="0" borderId="15" xfId="95" applyNumberFormat="1" applyFont="1" applyFill="1" applyBorder="1" applyAlignment="1">
      <alignment vertical="center"/>
      <protection/>
    </xf>
    <xf numFmtId="4" fontId="20" fillId="0" borderId="16" xfId="95" applyNumberFormat="1" applyFont="1" applyFill="1" applyBorder="1" applyAlignment="1">
      <alignment vertical="center"/>
      <protection/>
    </xf>
    <xf numFmtId="4" fontId="19" fillId="0" borderId="16" xfId="95" applyNumberFormat="1" applyFont="1" applyFill="1" applyBorder="1" applyAlignment="1">
      <alignment vertical="center"/>
      <protection/>
    </xf>
    <xf numFmtId="4" fontId="26" fillId="0" borderId="15" xfId="95" applyNumberFormat="1" applyFont="1" applyFill="1" applyBorder="1" applyAlignment="1">
      <alignment vertical="center"/>
      <protection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16" xfId="0" applyNumberFormat="1" applyFont="1" applyFill="1" applyBorder="1" applyAlignment="1">
      <alignment vertical="center" wrapText="1"/>
    </xf>
    <xf numFmtId="0" fontId="35" fillId="0" borderId="0" xfId="105" applyFont="1" applyFill="1" applyBorder="1" applyAlignment="1">
      <alignment wrapText="1"/>
      <protection/>
    </xf>
    <xf numFmtId="0" fontId="35" fillId="0" borderId="0" xfId="0" applyFont="1" applyFill="1" applyAlignment="1">
      <alignment horizontal="left"/>
    </xf>
    <xf numFmtId="49" fontId="20" fillId="0" borderId="15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49" fontId="23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105" applyFont="1" applyFill="1" applyAlignment="1">
      <alignment horizontal="left"/>
      <protection/>
    </xf>
    <xf numFmtId="0" fontId="37" fillId="0" borderId="0" xfId="105" applyFont="1" applyFill="1" applyAlignment="1">
      <alignment horizontal="left"/>
      <protection/>
    </xf>
    <xf numFmtId="0" fontId="13" fillId="0" borderId="0" xfId="105" applyFont="1" applyFill="1" applyBorder="1" applyAlignment="1">
      <alignment horizontal="left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114" applyNumberFormat="1" applyFont="1" applyFill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106">
    <cellStyle name="Normal" xfId="0"/>
    <cellStyle name="20% - Акцент1" xfId="15"/>
    <cellStyle name="20% - Акцент1 2" xfId="16"/>
    <cellStyle name="20% - Акцент1_Додатки 2 2016" xfId="17"/>
    <cellStyle name="20% - Акцент2" xfId="18"/>
    <cellStyle name="20% - Акцент2 2" xfId="19"/>
    <cellStyle name="20% - Акцент2_Додатки 2 2016" xfId="20"/>
    <cellStyle name="20% - Акцент3" xfId="21"/>
    <cellStyle name="20% - Акцент3 2" xfId="22"/>
    <cellStyle name="20% - Акцент3_Додатки 2 2016" xfId="23"/>
    <cellStyle name="20% - Акцент4" xfId="24"/>
    <cellStyle name="20% - Акцент4 2" xfId="25"/>
    <cellStyle name="20% - Акцент4_Додатки 2 2016" xfId="26"/>
    <cellStyle name="20% - Акцент5" xfId="27"/>
    <cellStyle name="20% - Акцент5 2" xfId="28"/>
    <cellStyle name="20% - Акцент5_Додатки 2 2016" xfId="29"/>
    <cellStyle name="20% - Акцент6" xfId="30"/>
    <cellStyle name="20% - Акцент6 2" xfId="31"/>
    <cellStyle name="20% - Акцент6_Додатки 2 2016" xfId="32"/>
    <cellStyle name="40% - Акцент1" xfId="33"/>
    <cellStyle name="40% - Акцент1 2" xfId="34"/>
    <cellStyle name="40% - Акцент1_Додатки 2 2016" xfId="35"/>
    <cellStyle name="40% - Акцент2" xfId="36"/>
    <cellStyle name="40% - Акцент2 2" xfId="37"/>
    <cellStyle name="40% - Акцент2_Додатки 2 2016" xfId="38"/>
    <cellStyle name="40% - Акцент3" xfId="39"/>
    <cellStyle name="40% - Акцент3 2" xfId="40"/>
    <cellStyle name="40% - Акцент3_Додатки 2 2016" xfId="41"/>
    <cellStyle name="40% - Акцент4" xfId="42"/>
    <cellStyle name="40% - Акцент4 2" xfId="43"/>
    <cellStyle name="40% - Акцент4_Додатки 2 2016" xfId="44"/>
    <cellStyle name="40% - Акцент5" xfId="45"/>
    <cellStyle name="40% - Акцент5 2" xfId="46"/>
    <cellStyle name="40% - Акцент5_Додатки 2 2016" xfId="47"/>
    <cellStyle name="40% - Акцент6" xfId="48"/>
    <cellStyle name="40% - Акцент6 2" xfId="49"/>
    <cellStyle name="40% - Акцент6_Додатки 2 2016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Normal_meresha_07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ычный 2" xfId="103"/>
    <cellStyle name="Обычный 3" xfId="104"/>
    <cellStyle name="Обычный_Додаток 6 джерела.." xfId="105"/>
    <cellStyle name="Followed Hyperlink" xfId="106"/>
    <cellStyle name="Плохой" xfId="107"/>
    <cellStyle name="Пояснение" xfId="108"/>
    <cellStyle name="Примечание" xfId="109"/>
    <cellStyle name="Примечание 2" xfId="110"/>
    <cellStyle name="Примечание_Додаток7 програми" xfId="111"/>
    <cellStyle name="Percent" xfId="112"/>
    <cellStyle name="Связанная ячейка" xfId="113"/>
    <cellStyle name="Стиль 1" xfId="114"/>
    <cellStyle name="Текст попередж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S450"/>
  <sheetViews>
    <sheetView showGridLines="0" showZeros="0" tabSelected="1" view="pageBreakPreview" zoomScale="75" zoomScaleNormal="90" zoomScaleSheetLayoutView="75" zoomScalePageLayoutView="0" workbookViewId="0" topLeftCell="A1">
      <pane xSplit="5" ySplit="8" topLeftCell="F18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196" sqref="E196"/>
    </sheetView>
  </sheetViews>
  <sheetFormatPr defaultColWidth="9.16015625" defaultRowHeight="12.75"/>
  <cols>
    <col min="1" max="1" width="11" style="15" customWidth="1"/>
    <col min="2" max="2" width="10.16015625" style="15" customWidth="1"/>
    <col min="3" max="3" width="11.66015625" style="8" hidden="1" customWidth="1"/>
    <col min="4" max="4" width="14.5" style="8" customWidth="1"/>
    <col min="5" max="5" width="39.5" style="14" customWidth="1"/>
    <col min="6" max="6" width="23.16015625" style="14" customWidth="1"/>
    <col min="7" max="7" width="22.66015625" style="14" customWidth="1"/>
    <col min="8" max="8" width="20.5" style="14" customWidth="1"/>
    <col min="9" max="9" width="18.83203125" style="14" customWidth="1"/>
    <col min="10" max="10" width="18.16015625" style="14" customWidth="1"/>
    <col min="11" max="11" width="20.83203125" style="14" customWidth="1"/>
    <col min="12" max="12" width="17.66015625" style="14" customWidth="1"/>
    <col min="13" max="13" width="16.33203125" style="14" customWidth="1"/>
    <col min="14" max="14" width="15.33203125" style="14" customWidth="1"/>
    <col min="15" max="15" width="22" style="14" customWidth="1"/>
    <col min="16" max="16" width="21.5" style="14" customWidth="1"/>
    <col min="17" max="17" width="21.66015625" style="10" customWidth="1"/>
    <col min="18" max="16384" width="9.16015625" style="15" customWidth="1"/>
  </cols>
  <sheetData>
    <row r="1" spans="3:17" s="7" customFormat="1" ht="57" customHeight="1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6" t="s">
        <v>831</v>
      </c>
      <c r="P1" s="96"/>
      <c r="Q1" s="96"/>
    </row>
    <row r="2" spans="3:17" s="7" customFormat="1" ht="16.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96"/>
      <c r="P2" s="96"/>
      <c r="Q2" s="96"/>
    </row>
    <row r="3" spans="2:17" s="26" customFormat="1" ht="25.5" customHeight="1">
      <c r="B3" s="99" t="s">
        <v>472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3:17" ht="15" customHeight="1">
      <c r="C4" s="9"/>
      <c r="D4" s="9"/>
      <c r="E4" s="16"/>
      <c r="F4" s="16"/>
      <c r="G4" s="16"/>
      <c r="H4" s="5"/>
      <c r="I4" s="2"/>
      <c r="J4" s="2"/>
      <c r="K4" s="3"/>
      <c r="L4" s="4"/>
      <c r="M4" s="4"/>
      <c r="N4" s="4"/>
      <c r="O4" s="4"/>
      <c r="P4" s="4"/>
      <c r="Q4" s="57" t="s">
        <v>832</v>
      </c>
    </row>
    <row r="5" spans="1:17" ht="21.75" customHeight="1">
      <c r="A5" s="89" t="s">
        <v>611</v>
      </c>
      <c r="B5" s="88" t="s">
        <v>707</v>
      </c>
      <c r="C5" s="89" t="s">
        <v>493</v>
      </c>
      <c r="D5" s="89" t="s">
        <v>725</v>
      </c>
      <c r="E5" s="88" t="s">
        <v>704</v>
      </c>
      <c r="F5" s="98" t="s">
        <v>514</v>
      </c>
      <c r="G5" s="98"/>
      <c r="H5" s="98"/>
      <c r="I5" s="98"/>
      <c r="J5" s="98"/>
      <c r="K5" s="98" t="s">
        <v>515</v>
      </c>
      <c r="L5" s="98"/>
      <c r="M5" s="98"/>
      <c r="N5" s="98"/>
      <c r="O5" s="98"/>
      <c r="P5" s="98"/>
      <c r="Q5" s="97" t="s">
        <v>516</v>
      </c>
    </row>
    <row r="6" spans="1:17" ht="16.5" customHeight="1">
      <c r="A6" s="89"/>
      <c r="B6" s="88"/>
      <c r="C6" s="89"/>
      <c r="D6" s="89"/>
      <c r="E6" s="93"/>
      <c r="F6" s="94" t="s">
        <v>748</v>
      </c>
      <c r="G6" s="95" t="s">
        <v>517</v>
      </c>
      <c r="H6" s="93" t="s">
        <v>518</v>
      </c>
      <c r="I6" s="93"/>
      <c r="J6" s="95" t="s">
        <v>519</v>
      </c>
      <c r="K6" s="94" t="s">
        <v>748</v>
      </c>
      <c r="L6" s="95" t="s">
        <v>517</v>
      </c>
      <c r="M6" s="93" t="s">
        <v>518</v>
      </c>
      <c r="N6" s="93"/>
      <c r="O6" s="95" t="s">
        <v>519</v>
      </c>
      <c r="P6" s="6" t="s">
        <v>518</v>
      </c>
      <c r="Q6" s="97"/>
    </row>
    <row r="7" spans="1:17" ht="20.25" customHeight="1">
      <c r="A7" s="89"/>
      <c r="B7" s="88"/>
      <c r="C7" s="89"/>
      <c r="D7" s="89"/>
      <c r="E7" s="93"/>
      <c r="F7" s="93"/>
      <c r="G7" s="95"/>
      <c r="H7" s="93" t="s">
        <v>520</v>
      </c>
      <c r="I7" s="93" t="s">
        <v>521</v>
      </c>
      <c r="J7" s="95"/>
      <c r="K7" s="93"/>
      <c r="L7" s="95"/>
      <c r="M7" s="93" t="s">
        <v>520</v>
      </c>
      <c r="N7" s="93" t="s">
        <v>521</v>
      </c>
      <c r="O7" s="95"/>
      <c r="P7" s="88" t="s">
        <v>522</v>
      </c>
      <c r="Q7" s="97"/>
    </row>
    <row r="8" spans="1:17" ht="45.75" customHeight="1">
      <c r="A8" s="89"/>
      <c r="B8" s="88"/>
      <c r="C8" s="89"/>
      <c r="D8" s="89"/>
      <c r="E8" s="93"/>
      <c r="F8" s="93"/>
      <c r="G8" s="95"/>
      <c r="H8" s="93"/>
      <c r="I8" s="93"/>
      <c r="J8" s="95"/>
      <c r="K8" s="93"/>
      <c r="L8" s="95"/>
      <c r="M8" s="93"/>
      <c r="N8" s="93"/>
      <c r="O8" s="95"/>
      <c r="P8" s="88"/>
      <c r="Q8" s="97"/>
    </row>
    <row r="9" spans="1:17" s="19" customFormat="1" ht="18" customHeight="1">
      <c r="A9" s="28" t="s">
        <v>612</v>
      </c>
      <c r="B9" s="38"/>
      <c r="C9" s="38" t="s">
        <v>576</v>
      </c>
      <c r="D9" s="38"/>
      <c r="E9" s="51" t="s">
        <v>577</v>
      </c>
      <c r="F9" s="58">
        <f aca="true" t="shared" si="0" ref="F9:Q9">F10</f>
        <v>160119000</v>
      </c>
      <c r="G9" s="58">
        <f t="shared" si="0"/>
        <v>160119000</v>
      </c>
      <c r="H9" s="58">
        <f t="shared" si="0"/>
        <v>30004950</v>
      </c>
      <c r="I9" s="58">
        <f t="shared" si="0"/>
        <v>3140261</v>
      </c>
      <c r="J9" s="58">
        <f t="shared" si="0"/>
        <v>0</v>
      </c>
      <c r="K9" s="58">
        <f t="shared" si="0"/>
        <v>152389194.51999998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152389194.51999998</v>
      </c>
      <c r="P9" s="58">
        <f t="shared" si="0"/>
        <v>152389194.51999998</v>
      </c>
      <c r="Q9" s="59">
        <f t="shared" si="0"/>
        <v>312508194.52</v>
      </c>
    </row>
    <row r="10" spans="1:17" s="19" customFormat="1" ht="15" customHeight="1">
      <c r="A10" s="39" t="s">
        <v>613</v>
      </c>
      <c r="B10" s="39"/>
      <c r="C10" s="39" t="s">
        <v>576</v>
      </c>
      <c r="D10" s="39"/>
      <c r="E10" s="52" t="s">
        <v>577</v>
      </c>
      <c r="F10" s="60">
        <f>G10+J10</f>
        <v>160119000</v>
      </c>
      <c r="G10" s="60">
        <f>G11+G13+G19+G21+G24+G23+G12+G15+G20</f>
        <v>160119000</v>
      </c>
      <c r="H10" s="60">
        <f>H11+H13+H19+H21+H24+H23+H12+H15+H20</f>
        <v>30004950</v>
      </c>
      <c r="I10" s="60">
        <f>I11+I13+I19+I21+I24+I23+I12+I15+I20</f>
        <v>3140261</v>
      </c>
      <c r="J10" s="60">
        <f>J11+J13+J19+J21+J24+J23+J12+J15+J20</f>
        <v>0</v>
      </c>
      <c r="K10" s="60">
        <f aca="true" t="shared" si="1" ref="K10:K24">L10+O10</f>
        <v>152389194.51999998</v>
      </c>
      <c r="L10" s="60">
        <f>L11+L13+L19+L21+L24+L23+L12+L15+L20</f>
        <v>0</v>
      </c>
      <c r="M10" s="60">
        <f>M11+M13+M19+M21+M24+M23+M12+M15+M20</f>
        <v>0</v>
      </c>
      <c r="N10" s="60">
        <f>N11+N13+N19+N21+N24+N23+N12+N15+N20</f>
        <v>0</v>
      </c>
      <c r="O10" s="60">
        <f>O11+O13+O19+O21+O24+O23+O12+O15+O20</f>
        <v>152389194.51999998</v>
      </c>
      <c r="P10" s="60">
        <f>P11+P13+P19+P21+P24+P23+P12+P15+P20</f>
        <v>152389194.51999998</v>
      </c>
      <c r="Q10" s="59">
        <f>F10+K10</f>
        <v>312508194.52</v>
      </c>
    </row>
    <row r="11" spans="1:17" s="17" customFormat="1" ht="94.5" customHeight="1">
      <c r="A11" s="22" t="s">
        <v>171</v>
      </c>
      <c r="B11" s="22" t="s">
        <v>172</v>
      </c>
      <c r="C11" s="22" t="s">
        <v>491</v>
      </c>
      <c r="D11" s="22" t="s">
        <v>509</v>
      </c>
      <c r="E11" s="31" t="s">
        <v>170</v>
      </c>
      <c r="F11" s="61">
        <f>G11+J11</f>
        <v>49941010</v>
      </c>
      <c r="G11" s="61">
        <v>49941010</v>
      </c>
      <c r="H11" s="61">
        <v>27315850</v>
      </c>
      <c r="I11" s="61">
        <v>3064161</v>
      </c>
      <c r="J11" s="61"/>
      <c r="K11" s="61">
        <f t="shared" si="1"/>
        <v>600000</v>
      </c>
      <c r="L11" s="61"/>
      <c r="M11" s="61"/>
      <c r="N11" s="61"/>
      <c r="O11" s="61">
        <v>600000</v>
      </c>
      <c r="P11" s="61">
        <v>600000</v>
      </c>
      <c r="Q11" s="62">
        <f>F11+K11</f>
        <v>50541010</v>
      </c>
    </row>
    <row r="12" spans="1:17" s="17" customFormat="1" ht="30">
      <c r="A12" s="22" t="s">
        <v>779</v>
      </c>
      <c r="B12" s="22" t="s">
        <v>484</v>
      </c>
      <c r="C12" s="22"/>
      <c r="D12" s="22" t="s">
        <v>489</v>
      </c>
      <c r="E12" s="31" t="s">
        <v>780</v>
      </c>
      <c r="F12" s="61">
        <f>G12+J12</f>
        <v>8051019</v>
      </c>
      <c r="G12" s="61">
        <v>8051019</v>
      </c>
      <c r="H12" s="61"/>
      <c r="I12" s="61"/>
      <c r="J12" s="61"/>
      <c r="K12" s="61">
        <f>L12+O12</f>
        <v>0</v>
      </c>
      <c r="L12" s="61"/>
      <c r="M12" s="61"/>
      <c r="N12" s="61"/>
      <c r="O12" s="61"/>
      <c r="P12" s="61"/>
      <c r="Q12" s="62">
        <f>F12+K12</f>
        <v>8051019</v>
      </c>
    </row>
    <row r="13" spans="1:17" s="17" customFormat="1" ht="31.5" customHeight="1">
      <c r="A13" s="33" t="s">
        <v>173</v>
      </c>
      <c r="B13" s="33" t="s">
        <v>690</v>
      </c>
      <c r="C13" s="33" t="s">
        <v>525</v>
      </c>
      <c r="D13" s="33"/>
      <c r="E13" s="34" t="s">
        <v>174</v>
      </c>
      <c r="F13" s="63">
        <f>G13+J13</f>
        <v>4516000</v>
      </c>
      <c r="G13" s="63">
        <f>G14</f>
        <v>4516000</v>
      </c>
      <c r="H13" s="63">
        <f>H14</f>
        <v>2689100</v>
      </c>
      <c r="I13" s="63">
        <f>I14</f>
        <v>76100</v>
      </c>
      <c r="J13" s="63">
        <f>J14</f>
        <v>0</v>
      </c>
      <c r="K13" s="63">
        <f t="shared" si="1"/>
        <v>100000</v>
      </c>
      <c r="L13" s="63">
        <f>L14</f>
        <v>0</v>
      </c>
      <c r="M13" s="63">
        <f>M14</f>
        <v>0</v>
      </c>
      <c r="N13" s="63">
        <f>N14</f>
        <v>0</v>
      </c>
      <c r="O13" s="63">
        <f>O14</f>
        <v>100000</v>
      </c>
      <c r="P13" s="63">
        <f>P14</f>
        <v>100000</v>
      </c>
      <c r="Q13" s="62">
        <f>F13+K13</f>
        <v>4616000</v>
      </c>
    </row>
    <row r="14" spans="1:17" s="30" customFormat="1" ht="28.5" customHeight="1">
      <c r="A14" s="35" t="s">
        <v>26</v>
      </c>
      <c r="B14" s="35" t="s">
        <v>27</v>
      </c>
      <c r="C14" s="35"/>
      <c r="D14" s="35" t="s">
        <v>578</v>
      </c>
      <c r="E14" s="32" t="s">
        <v>28</v>
      </c>
      <c r="F14" s="69">
        <f>G14+J14</f>
        <v>4516000</v>
      </c>
      <c r="G14" s="69">
        <v>4516000</v>
      </c>
      <c r="H14" s="69">
        <v>2689100</v>
      </c>
      <c r="I14" s="69">
        <v>76100</v>
      </c>
      <c r="J14" s="69"/>
      <c r="K14" s="69">
        <f>L14+O14</f>
        <v>100000</v>
      </c>
      <c r="L14" s="69"/>
      <c r="M14" s="69"/>
      <c r="N14" s="69"/>
      <c r="O14" s="69">
        <v>100000</v>
      </c>
      <c r="P14" s="69">
        <v>100000</v>
      </c>
      <c r="Q14" s="65">
        <f>F14+K14</f>
        <v>4616000</v>
      </c>
    </row>
    <row r="15" spans="1:17" s="17" customFormat="1" ht="28.5">
      <c r="A15" s="33" t="s">
        <v>733</v>
      </c>
      <c r="B15" s="33" t="s">
        <v>768</v>
      </c>
      <c r="C15" s="33">
        <v>180409</v>
      </c>
      <c r="D15" s="33" t="s">
        <v>524</v>
      </c>
      <c r="E15" s="34" t="s">
        <v>734</v>
      </c>
      <c r="F15" s="63">
        <f>F16</f>
        <v>0</v>
      </c>
      <c r="G15" s="63">
        <f>G16</f>
        <v>0</v>
      </c>
      <c r="H15" s="63">
        <f aca="true" t="shared" si="2" ref="H15:Q15">H16</f>
        <v>0</v>
      </c>
      <c r="I15" s="63">
        <f t="shared" si="2"/>
        <v>0</v>
      </c>
      <c r="J15" s="63">
        <f t="shared" si="2"/>
        <v>0</v>
      </c>
      <c r="K15" s="63">
        <f t="shared" si="2"/>
        <v>1503800</v>
      </c>
      <c r="L15" s="63">
        <f t="shared" si="2"/>
        <v>0</v>
      </c>
      <c r="M15" s="63">
        <f t="shared" si="2"/>
        <v>0</v>
      </c>
      <c r="N15" s="63">
        <f t="shared" si="2"/>
        <v>0</v>
      </c>
      <c r="O15" s="63">
        <f t="shared" si="2"/>
        <v>1503800</v>
      </c>
      <c r="P15" s="63">
        <f t="shared" si="2"/>
        <v>1503800</v>
      </c>
      <c r="Q15" s="62">
        <f t="shared" si="2"/>
        <v>1503800</v>
      </c>
    </row>
    <row r="16" spans="1:17" s="17" customFormat="1" ht="75">
      <c r="A16" s="79" t="s">
        <v>732</v>
      </c>
      <c r="B16" s="79" t="s">
        <v>100</v>
      </c>
      <c r="C16" s="35">
        <v>180409</v>
      </c>
      <c r="D16" s="79" t="s">
        <v>524</v>
      </c>
      <c r="E16" s="32" t="s">
        <v>735</v>
      </c>
      <c r="F16" s="69">
        <f>G16+J16</f>
        <v>0</v>
      </c>
      <c r="G16" s="69"/>
      <c r="H16" s="69"/>
      <c r="I16" s="69"/>
      <c r="J16" s="69"/>
      <c r="K16" s="69">
        <f>L16+O16</f>
        <v>1503800</v>
      </c>
      <c r="L16" s="69">
        <v>0</v>
      </c>
      <c r="M16" s="69">
        <v>0</v>
      </c>
      <c r="N16" s="69">
        <v>0</v>
      </c>
      <c r="O16" s="69">
        <v>1503800</v>
      </c>
      <c r="P16" s="69">
        <v>1503800</v>
      </c>
      <c r="Q16" s="65">
        <f>F16+K16</f>
        <v>1503800</v>
      </c>
    </row>
    <row r="17" spans="1:17" s="17" customFormat="1" ht="15.75" customHeight="1">
      <c r="A17" s="80"/>
      <c r="B17" s="80"/>
      <c r="C17" s="35"/>
      <c r="D17" s="80"/>
      <c r="E17" s="32" t="s">
        <v>527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2"/>
    </row>
    <row r="18" spans="1:17" s="17" customFormat="1" ht="27.75" customHeight="1">
      <c r="A18" s="81"/>
      <c r="B18" s="81"/>
      <c r="C18" s="35"/>
      <c r="D18" s="81"/>
      <c r="E18" s="32" t="s">
        <v>528</v>
      </c>
      <c r="F18" s="64">
        <f aca="true" t="shared" si="3" ref="F18:F24">G18+J18</f>
        <v>0</v>
      </c>
      <c r="G18" s="64"/>
      <c r="H18" s="64"/>
      <c r="I18" s="64"/>
      <c r="J18" s="64"/>
      <c r="K18" s="64">
        <f>L18+O18</f>
        <v>1460000</v>
      </c>
      <c r="L18" s="64"/>
      <c r="M18" s="64"/>
      <c r="N18" s="64"/>
      <c r="O18" s="64">
        <v>1460000</v>
      </c>
      <c r="P18" s="64">
        <v>1460000</v>
      </c>
      <c r="Q18" s="65">
        <f aca="true" t="shared" si="4" ref="Q18:Q24">F18+K18</f>
        <v>1460000</v>
      </c>
    </row>
    <row r="19" spans="1:17" s="17" customFormat="1" ht="30">
      <c r="A19" s="22" t="s">
        <v>178</v>
      </c>
      <c r="B19" s="22" t="s">
        <v>179</v>
      </c>
      <c r="C19" s="22">
        <v>180409</v>
      </c>
      <c r="D19" s="22" t="s">
        <v>524</v>
      </c>
      <c r="E19" s="31" t="s">
        <v>614</v>
      </c>
      <c r="F19" s="61">
        <f t="shared" si="3"/>
        <v>0</v>
      </c>
      <c r="G19" s="61"/>
      <c r="H19" s="61"/>
      <c r="I19" s="61"/>
      <c r="J19" s="61"/>
      <c r="K19" s="61">
        <f t="shared" si="1"/>
        <v>124415394.52</v>
      </c>
      <c r="L19" s="61">
        <v>0</v>
      </c>
      <c r="M19" s="61">
        <v>0</v>
      </c>
      <c r="N19" s="61">
        <v>0</v>
      </c>
      <c r="O19" s="61">
        <v>124415394.52</v>
      </c>
      <c r="P19" s="61">
        <v>124415394.52</v>
      </c>
      <c r="Q19" s="62">
        <f t="shared" si="4"/>
        <v>124415394.52</v>
      </c>
    </row>
    <row r="20" spans="1:17" s="17" customFormat="1" ht="30">
      <c r="A20" s="22" t="s">
        <v>284</v>
      </c>
      <c r="B20" s="22" t="s">
        <v>285</v>
      </c>
      <c r="C20" s="22">
        <v>180409</v>
      </c>
      <c r="D20" s="22" t="s">
        <v>524</v>
      </c>
      <c r="E20" s="31" t="s">
        <v>286</v>
      </c>
      <c r="F20" s="61">
        <f>G20+J20</f>
        <v>290971</v>
      </c>
      <c r="G20" s="61">
        <v>290971</v>
      </c>
      <c r="H20" s="61"/>
      <c r="I20" s="61"/>
      <c r="J20" s="61"/>
      <c r="K20" s="61">
        <f>L20+O20</f>
        <v>0</v>
      </c>
      <c r="L20" s="61">
        <v>0</v>
      </c>
      <c r="M20" s="61">
        <v>0</v>
      </c>
      <c r="N20" s="61">
        <v>0</v>
      </c>
      <c r="O20" s="61"/>
      <c r="P20" s="61"/>
      <c r="Q20" s="62">
        <f t="shared" si="4"/>
        <v>290971</v>
      </c>
    </row>
    <row r="21" spans="1:17" s="11" customFormat="1" ht="18.75" customHeight="1">
      <c r="A21" s="33" t="s">
        <v>180</v>
      </c>
      <c r="B21" s="33" t="s">
        <v>181</v>
      </c>
      <c r="C21" s="33" t="s">
        <v>492</v>
      </c>
      <c r="D21" s="33"/>
      <c r="E21" s="34" t="s">
        <v>182</v>
      </c>
      <c r="F21" s="63">
        <f t="shared" si="3"/>
        <v>25010000</v>
      </c>
      <c r="G21" s="63">
        <f>G22</f>
        <v>25010000</v>
      </c>
      <c r="H21" s="63">
        <f>H22</f>
        <v>0</v>
      </c>
      <c r="I21" s="63">
        <f>I22</f>
        <v>0</v>
      </c>
      <c r="J21" s="63">
        <f>J22</f>
        <v>0</v>
      </c>
      <c r="K21" s="63">
        <f t="shared" si="1"/>
        <v>4000000</v>
      </c>
      <c r="L21" s="63">
        <f>L22</f>
        <v>0</v>
      </c>
      <c r="M21" s="63">
        <f>M22</f>
        <v>0</v>
      </c>
      <c r="N21" s="63">
        <f>N22</f>
        <v>0</v>
      </c>
      <c r="O21" s="63">
        <f>O22</f>
        <v>4000000</v>
      </c>
      <c r="P21" s="63">
        <f>P22</f>
        <v>4000000</v>
      </c>
      <c r="Q21" s="62">
        <f t="shared" si="4"/>
        <v>29010000</v>
      </c>
    </row>
    <row r="22" spans="1:17" s="30" customFormat="1" ht="30">
      <c r="A22" s="35" t="s">
        <v>14</v>
      </c>
      <c r="B22" s="35" t="s">
        <v>12</v>
      </c>
      <c r="C22" s="35"/>
      <c r="D22" s="35" t="s">
        <v>524</v>
      </c>
      <c r="E22" s="32" t="s">
        <v>13</v>
      </c>
      <c r="F22" s="69">
        <f t="shared" si="3"/>
        <v>25010000</v>
      </c>
      <c r="G22" s="69">
        <v>25010000</v>
      </c>
      <c r="H22" s="69"/>
      <c r="I22" s="69"/>
      <c r="J22" s="69"/>
      <c r="K22" s="69">
        <f t="shared" si="1"/>
        <v>4000000</v>
      </c>
      <c r="L22" s="69"/>
      <c r="M22" s="69"/>
      <c r="N22" s="69"/>
      <c r="O22" s="69">
        <v>4000000</v>
      </c>
      <c r="P22" s="69">
        <v>4000000</v>
      </c>
      <c r="Q22" s="65">
        <f t="shared" si="4"/>
        <v>29010000</v>
      </c>
    </row>
    <row r="23" spans="1:17" s="17" customFormat="1" ht="30" customHeight="1">
      <c r="A23" s="22" t="s">
        <v>175</v>
      </c>
      <c r="B23" s="22" t="s">
        <v>176</v>
      </c>
      <c r="C23" s="22"/>
      <c r="D23" s="22" t="s">
        <v>579</v>
      </c>
      <c r="E23" s="31" t="s">
        <v>177</v>
      </c>
      <c r="F23" s="61">
        <f t="shared" si="3"/>
        <v>5310000</v>
      </c>
      <c r="G23" s="61">
        <v>5310000</v>
      </c>
      <c r="H23" s="61"/>
      <c r="I23" s="61"/>
      <c r="J23" s="61"/>
      <c r="K23" s="61">
        <f t="shared" si="1"/>
        <v>0</v>
      </c>
      <c r="L23" s="61"/>
      <c r="M23" s="61"/>
      <c r="N23" s="61"/>
      <c r="O23" s="61"/>
      <c r="P23" s="61"/>
      <c r="Q23" s="62">
        <f t="shared" si="4"/>
        <v>5310000</v>
      </c>
    </row>
    <row r="24" spans="1:17" s="17" customFormat="1" ht="30" customHeight="1">
      <c r="A24" s="22" t="s">
        <v>185</v>
      </c>
      <c r="B24" s="22" t="s">
        <v>184</v>
      </c>
      <c r="C24" s="22">
        <v>250380</v>
      </c>
      <c r="D24" s="22" t="s">
        <v>484</v>
      </c>
      <c r="E24" s="31" t="s">
        <v>183</v>
      </c>
      <c r="F24" s="61">
        <f t="shared" si="3"/>
        <v>67000000</v>
      </c>
      <c r="G24" s="61">
        <f>G27+G26+G29+G28+G30</f>
        <v>67000000</v>
      </c>
      <c r="H24" s="61">
        <f>H27+H26+H29+H28+H30</f>
        <v>0</v>
      </c>
      <c r="I24" s="61">
        <f>I27+I26+I29+I28+I30</f>
        <v>0</v>
      </c>
      <c r="J24" s="61">
        <f>J27+J26+J29+J28+J30</f>
        <v>0</v>
      </c>
      <c r="K24" s="61">
        <f t="shared" si="1"/>
        <v>21770000</v>
      </c>
      <c r="L24" s="61">
        <f>L27+L26+L29+L28+L30</f>
        <v>0</v>
      </c>
      <c r="M24" s="61">
        <f>M27+M26+M29+M28+M30</f>
        <v>0</v>
      </c>
      <c r="N24" s="61">
        <f>N27+N26+N29+N28+N30</f>
        <v>0</v>
      </c>
      <c r="O24" s="61">
        <f>O27+O26+O29+O28+O30</f>
        <v>21770000</v>
      </c>
      <c r="P24" s="61">
        <f>P27+P26+P29+P28+P30</f>
        <v>21770000</v>
      </c>
      <c r="Q24" s="62">
        <f t="shared" si="4"/>
        <v>88770000</v>
      </c>
    </row>
    <row r="25" spans="1:17" s="11" customFormat="1" ht="15.75" customHeight="1">
      <c r="A25" s="22"/>
      <c r="B25" s="22"/>
      <c r="C25" s="22"/>
      <c r="D25" s="22"/>
      <c r="E25" s="31" t="s">
        <v>527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2"/>
    </row>
    <row r="26" spans="1:17" s="17" customFormat="1" ht="82.5" customHeight="1">
      <c r="A26" s="22"/>
      <c r="B26" s="22"/>
      <c r="C26" s="22"/>
      <c r="D26" s="22"/>
      <c r="E26" s="31" t="s">
        <v>93</v>
      </c>
      <c r="F26" s="61">
        <f>G26+J26</f>
        <v>66000000</v>
      </c>
      <c r="G26" s="61">
        <v>66000000</v>
      </c>
      <c r="H26" s="61"/>
      <c r="I26" s="61"/>
      <c r="J26" s="61"/>
      <c r="K26" s="61">
        <f>L26+O26</f>
        <v>0</v>
      </c>
      <c r="L26" s="61"/>
      <c r="M26" s="61"/>
      <c r="N26" s="61"/>
      <c r="O26" s="61"/>
      <c r="P26" s="61"/>
      <c r="Q26" s="62">
        <f>F26+K26</f>
        <v>66000000</v>
      </c>
    </row>
    <row r="27" spans="1:17" s="17" customFormat="1" ht="154.5" customHeight="1">
      <c r="A27" s="22"/>
      <c r="B27" s="22"/>
      <c r="C27" s="22"/>
      <c r="D27" s="22"/>
      <c r="E27" s="31" t="s">
        <v>833</v>
      </c>
      <c r="F27" s="61">
        <f>G27+J27</f>
        <v>0</v>
      </c>
      <c r="G27" s="61"/>
      <c r="H27" s="61"/>
      <c r="I27" s="61"/>
      <c r="J27" s="61"/>
      <c r="K27" s="61">
        <f>L27+O27</f>
        <v>5000000</v>
      </c>
      <c r="L27" s="61"/>
      <c r="M27" s="61"/>
      <c r="N27" s="61"/>
      <c r="O27" s="61">
        <v>5000000</v>
      </c>
      <c r="P27" s="61">
        <v>5000000</v>
      </c>
      <c r="Q27" s="62">
        <f>F27+K27</f>
        <v>5000000</v>
      </c>
    </row>
    <row r="28" spans="1:17" s="17" customFormat="1" ht="72" customHeight="1">
      <c r="A28" s="22"/>
      <c r="B28" s="22"/>
      <c r="C28" s="22"/>
      <c r="D28" s="22"/>
      <c r="E28" s="31" t="s">
        <v>781</v>
      </c>
      <c r="F28" s="61">
        <f>G28+J28</f>
        <v>0</v>
      </c>
      <c r="G28" s="61"/>
      <c r="H28" s="61"/>
      <c r="I28" s="61"/>
      <c r="J28" s="61"/>
      <c r="K28" s="61">
        <f>L28+O28</f>
        <v>16770000</v>
      </c>
      <c r="L28" s="61"/>
      <c r="M28" s="61"/>
      <c r="N28" s="61"/>
      <c r="O28" s="61">
        <v>16770000</v>
      </c>
      <c r="P28" s="61">
        <v>16770000</v>
      </c>
      <c r="Q28" s="62">
        <f>F28+K28</f>
        <v>16770000</v>
      </c>
    </row>
    <row r="29" spans="1:17" s="17" customFormat="1" ht="92.25" customHeight="1">
      <c r="A29" s="22"/>
      <c r="B29" s="22"/>
      <c r="C29" s="22"/>
      <c r="D29" s="22"/>
      <c r="E29" s="31" t="s">
        <v>336</v>
      </c>
      <c r="F29" s="61">
        <f>G29+J29</f>
        <v>1000000</v>
      </c>
      <c r="G29" s="61">
        <v>1000000</v>
      </c>
      <c r="H29" s="61"/>
      <c r="I29" s="61"/>
      <c r="J29" s="61"/>
      <c r="K29" s="61">
        <f>L29+O29</f>
        <v>0</v>
      </c>
      <c r="L29" s="61"/>
      <c r="M29" s="61"/>
      <c r="N29" s="61"/>
      <c r="O29" s="61"/>
      <c r="P29" s="61"/>
      <c r="Q29" s="62">
        <f>F29+K29</f>
        <v>1000000</v>
      </c>
    </row>
    <row r="30" spans="1:17" s="17" customFormat="1" ht="292.5" customHeight="1" hidden="1">
      <c r="A30" s="22"/>
      <c r="B30" s="22"/>
      <c r="C30" s="22"/>
      <c r="D30" s="22"/>
      <c r="E30" s="31" t="s">
        <v>471</v>
      </c>
      <c r="F30" s="61">
        <f>G30+J30</f>
        <v>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>
        <f>F30+K30</f>
        <v>0</v>
      </c>
    </row>
    <row r="31" spans="1:17" s="19" customFormat="1" ht="28.5" customHeight="1">
      <c r="A31" s="28" t="s">
        <v>186</v>
      </c>
      <c r="B31" s="28"/>
      <c r="C31" s="28" t="s">
        <v>188</v>
      </c>
      <c r="D31" s="28"/>
      <c r="E31" s="29" t="s">
        <v>713</v>
      </c>
      <c r="F31" s="58">
        <f>F32</f>
        <v>5558600</v>
      </c>
      <c r="G31" s="58">
        <f aca="true" t="shared" si="5" ref="G31:Q31">G32</f>
        <v>5558600</v>
      </c>
      <c r="H31" s="58">
        <f t="shared" si="5"/>
        <v>2301862</v>
      </c>
      <c r="I31" s="58">
        <f t="shared" si="5"/>
        <v>53200</v>
      </c>
      <c r="J31" s="58">
        <f t="shared" si="5"/>
        <v>0</v>
      </c>
      <c r="K31" s="58">
        <f t="shared" si="5"/>
        <v>40000</v>
      </c>
      <c r="L31" s="58">
        <f t="shared" si="5"/>
        <v>0</v>
      </c>
      <c r="M31" s="58">
        <f t="shared" si="5"/>
        <v>0</v>
      </c>
      <c r="N31" s="58">
        <f t="shared" si="5"/>
        <v>0</v>
      </c>
      <c r="O31" s="58">
        <f t="shared" si="5"/>
        <v>40000</v>
      </c>
      <c r="P31" s="58">
        <f>P32</f>
        <v>40000</v>
      </c>
      <c r="Q31" s="59">
        <f t="shared" si="5"/>
        <v>5598600</v>
      </c>
    </row>
    <row r="32" spans="1:17" s="19" customFormat="1" ht="23.25" customHeight="1">
      <c r="A32" s="39" t="s">
        <v>187</v>
      </c>
      <c r="B32" s="22"/>
      <c r="C32" s="39" t="s">
        <v>188</v>
      </c>
      <c r="D32" s="22"/>
      <c r="E32" s="53" t="s">
        <v>713</v>
      </c>
      <c r="F32" s="60">
        <f>G32+J32</f>
        <v>5558600</v>
      </c>
      <c r="G32" s="60">
        <f>G33+G34+G36</f>
        <v>5558600</v>
      </c>
      <c r="H32" s="60">
        <f>H33+H34+H36</f>
        <v>2301862</v>
      </c>
      <c r="I32" s="60">
        <f>I33+I34+I36</f>
        <v>53200</v>
      </c>
      <c r="J32" s="60">
        <f>J33+J34+J36</f>
        <v>0</v>
      </c>
      <c r="K32" s="60">
        <f>L32+O32</f>
        <v>40000</v>
      </c>
      <c r="L32" s="60">
        <f>L33+L34+L36</f>
        <v>0</v>
      </c>
      <c r="M32" s="60">
        <f>M33+M34+M36</f>
        <v>0</v>
      </c>
      <c r="N32" s="60">
        <f>N33+N34+N36</f>
        <v>0</v>
      </c>
      <c r="O32" s="60">
        <f>O33+O34+O36</f>
        <v>40000</v>
      </c>
      <c r="P32" s="60">
        <f>P33+P34+P36</f>
        <v>40000</v>
      </c>
      <c r="Q32" s="59">
        <f>F32+K32</f>
        <v>5598600</v>
      </c>
    </row>
    <row r="33" spans="1:17" s="17" customFormat="1" ht="33" customHeight="1">
      <c r="A33" s="22" t="s">
        <v>189</v>
      </c>
      <c r="B33" s="22" t="s">
        <v>625</v>
      </c>
      <c r="C33" s="22" t="s">
        <v>529</v>
      </c>
      <c r="D33" s="22" t="s">
        <v>580</v>
      </c>
      <c r="E33" s="31" t="s">
        <v>190</v>
      </c>
      <c r="F33" s="61">
        <f>G33+J33</f>
        <v>995000</v>
      </c>
      <c r="G33" s="61">
        <v>995000</v>
      </c>
      <c r="H33" s="61"/>
      <c r="I33" s="61"/>
      <c r="J33" s="61"/>
      <c r="K33" s="61">
        <f>L33+O33</f>
        <v>0</v>
      </c>
      <c r="L33" s="61"/>
      <c r="M33" s="61"/>
      <c r="N33" s="61"/>
      <c r="O33" s="61"/>
      <c r="P33" s="61"/>
      <c r="Q33" s="62">
        <f>F33+K33</f>
        <v>995000</v>
      </c>
    </row>
    <row r="34" spans="1:17" s="17" customFormat="1" ht="21.75" customHeight="1">
      <c r="A34" s="33" t="s">
        <v>75</v>
      </c>
      <c r="B34" s="33" t="s">
        <v>56</v>
      </c>
      <c r="C34" s="33" t="s">
        <v>530</v>
      </c>
      <c r="D34" s="33"/>
      <c r="E34" s="34" t="s">
        <v>191</v>
      </c>
      <c r="F34" s="63">
        <f>G34+J34</f>
        <v>2961200</v>
      </c>
      <c r="G34" s="63">
        <f>G35</f>
        <v>2961200</v>
      </c>
      <c r="H34" s="63">
        <f>H35</f>
        <v>2301862</v>
      </c>
      <c r="I34" s="63">
        <f>I35</f>
        <v>53200</v>
      </c>
      <c r="J34" s="63">
        <f>J35</f>
        <v>0</v>
      </c>
      <c r="K34" s="63">
        <f>L34+O34</f>
        <v>40000</v>
      </c>
      <c r="L34" s="63">
        <f>L35</f>
        <v>0</v>
      </c>
      <c r="M34" s="63">
        <f>M35</f>
        <v>0</v>
      </c>
      <c r="N34" s="63">
        <f>N35</f>
        <v>0</v>
      </c>
      <c r="O34" s="63">
        <f>O35</f>
        <v>40000</v>
      </c>
      <c r="P34" s="63">
        <f>P35</f>
        <v>40000</v>
      </c>
      <c r="Q34" s="62">
        <f>F34+K34</f>
        <v>3001200</v>
      </c>
    </row>
    <row r="35" spans="1:17" s="30" customFormat="1" ht="40.5" customHeight="1">
      <c r="A35" s="35" t="s">
        <v>76</v>
      </c>
      <c r="B35" s="35" t="s">
        <v>59</v>
      </c>
      <c r="C35" s="35" t="s">
        <v>530</v>
      </c>
      <c r="D35" s="35" t="s">
        <v>581</v>
      </c>
      <c r="E35" s="32" t="s">
        <v>61</v>
      </c>
      <c r="F35" s="69">
        <f>G35+J35</f>
        <v>2961200</v>
      </c>
      <c r="G35" s="69">
        <v>2961200</v>
      </c>
      <c r="H35" s="69">
        <v>2301862</v>
      </c>
      <c r="I35" s="69">
        <v>53200</v>
      </c>
      <c r="J35" s="69"/>
      <c r="K35" s="69">
        <f>L35+O35</f>
        <v>40000</v>
      </c>
      <c r="L35" s="69"/>
      <c r="M35" s="69"/>
      <c r="N35" s="69"/>
      <c r="O35" s="69">
        <v>40000</v>
      </c>
      <c r="P35" s="69">
        <v>40000</v>
      </c>
      <c r="Q35" s="65">
        <f>F35+K35</f>
        <v>3001200</v>
      </c>
    </row>
    <row r="36" spans="1:17" s="17" customFormat="1" ht="72" customHeight="1">
      <c r="A36" s="22" t="s">
        <v>193</v>
      </c>
      <c r="B36" s="22" t="s">
        <v>194</v>
      </c>
      <c r="C36" s="22">
        <v>250388</v>
      </c>
      <c r="D36" s="22" t="s">
        <v>484</v>
      </c>
      <c r="E36" s="31" t="s">
        <v>192</v>
      </c>
      <c r="F36" s="61">
        <f>G36+J36</f>
        <v>1602400</v>
      </c>
      <c r="G36" s="61">
        <v>1602400</v>
      </c>
      <c r="H36" s="61"/>
      <c r="I36" s="61"/>
      <c r="J36" s="61"/>
      <c r="K36" s="61">
        <f>L36+O36</f>
        <v>0</v>
      </c>
      <c r="L36" s="61"/>
      <c r="M36" s="61"/>
      <c r="N36" s="61"/>
      <c r="O36" s="61"/>
      <c r="P36" s="61"/>
      <c r="Q36" s="62">
        <f>F36+K36</f>
        <v>1602400</v>
      </c>
    </row>
    <row r="37" spans="1:17" s="19" customFormat="1" ht="42.75">
      <c r="A37" s="28" t="s">
        <v>199</v>
      </c>
      <c r="B37" s="38"/>
      <c r="C37" s="38" t="s">
        <v>201</v>
      </c>
      <c r="D37" s="38"/>
      <c r="E37" s="51" t="s">
        <v>708</v>
      </c>
      <c r="F37" s="58">
        <f>F38</f>
        <v>2040316025.3600001</v>
      </c>
      <c r="G37" s="58">
        <f aca="true" t="shared" si="6" ref="G37:Q37">G38</f>
        <v>1962879270.3600001</v>
      </c>
      <c r="H37" s="58">
        <f t="shared" si="6"/>
        <v>760817352.78</v>
      </c>
      <c r="I37" s="58">
        <f t="shared" si="6"/>
        <v>131939999</v>
      </c>
      <c r="J37" s="58">
        <f t="shared" si="6"/>
        <v>77436755</v>
      </c>
      <c r="K37" s="58">
        <f t="shared" si="6"/>
        <v>219444536.16</v>
      </c>
      <c r="L37" s="58">
        <f t="shared" si="6"/>
        <v>57658130</v>
      </c>
      <c r="M37" s="58">
        <f t="shared" si="6"/>
        <v>6303809</v>
      </c>
      <c r="N37" s="58">
        <f t="shared" si="6"/>
        <v>3713555</v>
      </c>
      <c r="O37" s="58">
        <f t="shared" si="6"/>
        <v>161786406.16</v>
      </c>
      <c r="P37" s="58">
        <f t="shared" si="6"/>
        <v>160502928.16</v>
      </c>
      <c r="Q37" s="59">
        <f t="shared" si="6"/>
        <v>2259760561.52</v>
      </c>
    </row>
    <row r="38" spans="1:17" s="19" customFormat="1" ht="43.5" customHeight="1">
      <c r="A38" s="39" t="s">
        <v>200</v>
      </c>
      <c r="B38" s="22"/>
      <c r="C38" s="39" t="s">
        <v>201</v>
      </c>
      <c r="D38" s="22"/>
      <c r="E38" s="53" t="s">
        <v>708</v>
      </c>
      <c r="F38" s="60">
        <f>G38+J38</f>
        <v>2040316025.3600001</v>
      </c>
      <c r="G38" s="60">
        <f>G39+G42+G45+G48+G49+G52+G55+G56+G59+G60+G63+G64+G67+G69+G77+G74+G75+G83+G72+G76</f>
        <v>1962879270.3600001</v>
      </c>
      <c r="H38" s="60">
        <f>H39+H42+H45+H48+H49+H52+H55+H56+H59+H60+H63+H64+H67+H69+H77+H74+H75+H83+H72+H76</f>
        <v>760817352.78</v>
      </c>
      <c r="I38" s="60">
        <f>I39+I42+I45+I48+I49+I52+I55+I56+I59+I60+I63+I64+I67+I69+I77+I74+I75+I83+I72+I76</f>
        <v>131939999</v>
      </c>
      <c r="J38" s="60">
        <f>J39+J42+J45+J48+J49+J52+J55+J56+J59+J60+J63+J64+J67+J69+J77+J74+J75+J83+J72+J76</f>
        <v>77436755</v>
      </c>
      <c r="K38" s="60">
        <f>L38+O38</f>
        <v>219444536.16</v>
      </c>
      <c r="L38" s="60">
        <f>L39+L42+L45+L48+L49+L52+L55+L56+L59+L60+L63+L64+L67+L69+L77+L74+L75+L83+L72+L76</f>
        <v>57658130</v>
      </c>
      <c r="M38" s="60">
        <f>M39+M42+M45+M48+M49+M52+M55+M56+M59+M60+M63+M64+M67+M69+M77+M74+M75+M83+M72+M76</f>
        <v>6303809</v>
      </c>
      <c r="N38" s="60">
        <f>N39+N42+N45+N48+N49+N52+N55+N56+N59+N60+N63+N64+N67+N69+N77+N74+N75+N83+N72+N76</f>
        <v>3713555</v>
      </c>
      <c r="O38" s="60">
        <f>O39+O42+O45+O48+O49+O52+O55+O56+O59+O60+O63+O64+O67+O69+O77+O74+O75+O83+O72+O76</f>
        <v>161786406.16</v>
      </c>
      <c r="P38" s="60">
        <f>P39+P42+P45+P48+P49+P52+P55+P56+P59+P60+P63+P64+P67+P69+P77+P74+P75+P83+P72+P76</f>
        <v>160502928.16</v>
      </c>
      <c r="Q38" s="59">
        <f>F38+K38</f>
        <v>2259760561.52</v>
      </c>
    </row>
    <row r="39" spans="1:17" s="17" customFormat="1" ht="57" customHeight="1">
      <c r="A39" s="82" t="s">
        <v>202</v>
      </c>
      <c r="B39" s="82" t="s">
        <v>587</v>
      </c>
      <c r="C39" s="78" t="s">
        <v>531</v>
      </c>
      <c r="D39" s="82" t="s">
        <v>582</v>
      </c>
      <c r="E39" s="31" t="s">
        <v>619</v>
      </c>
      <c r="F39" s="61">
        <f aca="true" t="shared" si="7" ref="F39:F69">G39+J39</f>
        <v>130256321</v>
      </c>
      <c r="G39" s="61">
        <v>130256321</v>
      </c>
      <c r="H39" s="61">
        <v>74382996</v>
      </c>
      <c r="I39" s="61">
        <v>13897055</v>
      </c>
      <c r="J39" s="61"/>
      <c r="K39" s="61">
        <f>L39+O39</f>
        <v>5837223</v>
      </c>
      <c r="L39" s="61">
        <v>14600</v>
      </c>
      <c r="M39" s="61"/>
      <c r="N39" s="61">
        <v>1200</v>
      </c>
      <c r="O39" s="61">
        <v>5822623</v>
      </c>
      <c r="P39" s="61">
        <v>5822623</v>
      </c>
      <c r="Q39" s="62">
        <f aca="true" t="shared" si="8" ref="Q39:Q69">F39+K39</f>
        <v>136093544</v>
      </c>
    </row>
    <row r="40" spans="1:17" s="17" customFormat="1" ht="15.75" customHeight="1">
      <c r="A40" s="83"/>
      <c r="B40" s="83"/>
      <c r="C40" s="78"/>
      <c r="D40" s="83"/>
      <c r="E40" s="32" t="s">
        <v>527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s="17" customFormat="1" ht="27.75" customHeight="1">
      <c r="A41" s="84"/>
      <c r="B41" s="84"/>
      <c r="C41" s="78"/>
      <c r="D41" s="84"/>
      <c r="E41" s="32" t="s">
        <v>528</v>
      </c>
      <c r="F41" s="64">
        <f>G41+J41</f>
        <v>61954476</v>
      </c>
      <c r="G41" s="64">
        <v>61954476</v>
      </c>
      <c r="H41" s="64">
        <v>50774691</v>
      </c>
      <c r="I41" s="64"/>
      <c r="J41" s="64"/>
      <c r="K41" s="64">
        <f>L41+O41</f>
        <v>460075</v>
      </c>
      <c r="L41" s="64"/>
      <c r="M41" s="64"/>
      <c r="N41" s="64"/>
      <c r="O41" s="64">
        <v>460075</v>
      </c>
      <c r="P41" s="64">
        <v>460075</v>
      </c>
      <c r="Q41" s="65">
        <f t="shared" si="8"/>
        <v>62414551</v>
      </c>
    </row>
    <row r="42" spans="1:17" s="17" customFormat="1" ht="85.5" customHeight="1">
      <c r="A42" s="78" t="s">
        <v>203</v>
      </c>
      <c r="B42" s="78" t="s">
        <v>480</v>
      </c>
      <c r="C42" s="78" t="s">
        <v>532</v>
      </c>
      <c r="D42" s="78" t="s">
        <v>582</v>
      </c>
      <c r="E42" s="31" t="s">
        <v>620</v>
      </c>
      <c r="F42" s="61">
        <f t="shared" si="7"/>
        <v>450703555</v>
      </c>
      <c r="G42" s="61">
        <v>450703555</v>
      </c>
      <c r="H42" s="61">
        <v>290585794</v>
      </c>
      <c r="I42" s="61">
        <v>33414711</v>
      </c>
      <c r="J42" s="61"/>
      <c r="K42" s="61">
        <f>L42+O42</f>
        <v>31043398</v>
      </c>
      <c r="L42" s="61">
        <v>716540</v>
      </c>
      <c r="M42" s="61">
        <v>176860</v>
      </c>
      <c r="N42" s="61">
        <v>131940</v>
      </c>
      <c r="O42" s="61">
        <v>30326858</v>
      </c>
      <c r="P42" s="61">
        <v>30326858</v>
      </c>
      <c r="Q42" s="62">
        <f t="shared" si="8"/>
        <v>481746953</v>
      </c>
    </row>
    <row r="43" spans="1:17" s="17" customFormat="1" ht="15">
      <c r="A43" s="78"/>
      <c r="B43" s="78"/>
      <c r="C43" s="78"/>
      <c r="D43" s="78"/>
      <c r="E43" s="32" t="s">
        <v>527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</row>
    <row r="44" spans="1:17" s="17" customFormat="1" ht="30">
      <c r="A44" s="78"/>
      <c r="B44" s="78"/>
      <c r="C44" s="78"/>
      <c r="D44" s="78"/>
      <c r="E44" s="32" t="s">
        <v>528</v>
      </c>
      <c r="F44" s="64">
        <f t="shared" si="7"/>
        <v>277551037</v>
      </c>
      <c r="G44" s="64">
        <v>277551037</v>
      </c>
      <c r="H44" s="64">
        <v>227466071</v>
      </c>
      <c r="I44" s="64"/>
      <c r="J44" s="64"/>
      <c r="K44" s="64">
        <f>L44+O44</f>
        <v>1333270</v>
      </c>
      <c r="L44" s="64"/>
      <c r="M44" s="64"/>
      <c r="N44" s="64"/>
      <c r="O44" s="64">
        <v>1333270</v>
      </c>
      <c r="P44" s="64">
        <v>1333270</v>
      </c>
      <c r="Q44" s="65">
        <f t="shared" si="8"/>
        <v>278884307</v>
      </c>
    </row>
    <row r="45" spans="1:17" s="17" customFormat="1" ht="124.5" customHeight="1">
      <c r="A45" s="78" t="s">
        <v>204</v>
      </c>
      <c r="B45" s="78" t="s">
        <v>621</v>
      </c>
      <c r="C45" s="78" t="s">
        <v>533</v>
      </c>
      <c r="D45" s="78" t="s">
        <v>582</v>
      </c>
      <c r="E45" s="31" t="s">
        <v>217</v>
      </c>
      <c r="F45" s="61">
        <f t="shared" si="7"/>
        <v>55356988</v>
      </c>
      <c r="G45" s="61">
        <v>55356988</v>
      </c>
      <c r="H45" s="61">
        <v>29665662</v>
      </c>
      <c r="I45" s="61">
        <v>5282447</v>
      </c>
      <c r="J45" s="61"/>
      <c r="K45" s="61">
        <f>L45+O45</f>
        <v>9376756</v>
      </c>
      <c r="L45" s="61">
        <v>500000</v>
      </c>
      <c r="M45" s="61">
        <v>360000</v>
      </c>
      <c r="N45" s="61">
        <v>13128</v>
      </c>
      <c r="O45" s="61">
        <v>8876756</v>
      </c>
      <c r="P45" s="61">
        <v>8876756</v>
      </c>
      <c r="Q45" s="62">
        <f t="shared" si="8"/>
        <v>64733744</v>
      </c>
    </row>
    <row r="46" spans="1:17" s="17" customFormat="1" ht="15">
      <c r="A46" s="78"/>
      <c r="B46" s="78"/>
      <c r="C46" s="78"/>
      <c r="D46" s="78"/>
      <c r="E46" s="32" t="s">
        <v>527</v>
      </c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2"/>
    </row>
    <row r="47" spans="1:17" s="17" customFormat="1" ht="30">
      <c r="A47" s="78"/>
      <c r="B47" s="78"/>
      <c r="C47" s="78"/>
      <c r="D47" s="78"/>
      <c r="E47" s="32" t="s">
        <v>528</v>
      </c>
      <c r="F47" s="64">
        <f t="shared" si="7"/>
        <v>26205975</v>
      </c>
      <c r="G47" s="64">
        <v>26205975</v>
      </c>
      <c r="H47" s="64">
        <v>21480307</v>
      </c>
      <c r="I47" s="64"/>
      <c r="J47" s="64"/>
      <c r="K47" s="64">
        <f>L47+O47</f>
        <v>0</v>
      </c>
      <c r="L47" s="64"/>
      <c r="M47" s="64"/>
      <c r="N47" s="64"/>
      <c r="O47" s="64"/>
      <c r="P47" s="64"/>
      <c r="Q47" s="65">
        <f t="shared" si="8"/>
        <v>26205975</v>
      </c>
    </row>
    <row r="48" spans="1:17" s="17" customFormat="1" ht="48" customHeight="1">
      <c r="A48" s="22" t="s">
        <v>207</v>
      </c>
      <c r="B48" s="22" t="s">
        <v>581</v>
      </c>
      <c r="C48" s="22" t="s">
        <v>534</v>
      </c>
      <c r="D48" s="22" t="s">
        <v>583</v>
      </c>
      <c r="E48" s="31" t="s">
        <v>622</v>
      </c>
      <c r="F48" s="61">
        <f t="shared" si="7"/>
        <v>30198157.48</v>
      </c>
      <c r="G48" s="61">
        <v>30198157.48</v>
      </c>
      <c r="H48" s="61">
        <v>17875210.78</v>
      </c>
      <c r="I48" s="61">
        <v>2095057</v>
      </c>
      <c r="J48" s="61"/>
      <c r="K48" s="61">
        <f>L48+O48</f>
        <v>3722866</v>
      </c>
      <c r="L48" s="61">
        <v>1146200</v>
      </c>
      <c r="M48" s="61">
        <v>220000</v>
      </c>
      <c r="N48" s="61">
        <v>27265</v>
      </c>
      <c r="O48" s="61">
        <v>2576666</v>
      </c>
      <c r="P48" s="61">
        <v>2196666</v>
      </c>
      <c r="Q48" s="62">
        <f t="shared" si="8"/>
        <v>33921023.480000004</v>
      </c>
    </row>
    <row r="49" spans="1:17" s="17" customFormat="1" ht="45" customHeight="1">
      <c r="A49" s="82" t="s">
        <v>219</v>
      </c>
      <c r="B49" s="82" t="s">
        <v>220</v>
      </c>
      <c r="C49" s="82" t="s">
        <v>535</v>
      </c>
      <c r="D49" s="82" t="s">
        <v>584</v>
      </c>
      <c r="E49" s="31" t="s">
        <v>218</v>
      </c>
      <c r="F49" s="61">
        <f>G49+J49</f>
        <v>568518529</v>
      </c>
      <c r="G49" s="61">
        <v>568518529</v>
      </c>
      <c r="H49" s="61">
        <v>320968396</v>
      </c>
      <c r="I49" s="61">
        <v>71982283</v>
      </c>
      <c r="J49" s="61"/>
      <c r="K49" s="61">
        <f>L49+O49</f>
        <v>29415037</v>
      </c>
      <c r="L49" s="61">
        <v>26217007</v>
      </c>
      <c r="M49" s="61">
        <v>5546949</v>
      </c>
      <c r="N49" s="61">
        <v>3540022</v>
      </c>
      <c r="O49" s="61">
        <v>3198030</v>
      </c>
      <c r="P49" s="61">
        <v>2490000</v>
      </c>
      <c r="Q49" s="62">
        <f t="shared" si="8"/>
        <v>597933566</v>
      </c>
    </row>
    <row r="50" spans="1:17" s="17" customFormat="1" ht="15">
      <c r="A50" s="85"/>
      <c r="B50" s="85"/>
      <c r="C50" s="83"/>
      <c r="D50" s="85"/>
      <c r="E50" s="32" t="s">
        <v>527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2"/>
    </row>
    <row r="51" spans="1:17" s="30" customFormat="1" ht="30">
      <c r="A51" s="86"/>
      <c r="B51" s="86"/>
      <c r="C51" s="84"/>
      <c r="D51" s="86"/>
      <c r="E51" s="32" t="s">
        <v>528</v>
      </c>
      <c r="F51" s="69">
        <f t="shared" si="7"/>
        <v>112619000</v>
      </c>
      <c r="G51" s="69">
        <v>112619000</v>
      </c>
      <c r="H51" s="69">
        <v>91950000</v>
      </c>
      <c r="I51" s="69"/>
      <c r="J51" s="69"/>
      <c r="K51" s="69">
        <f aca="true" t="shared" si="9" ref="K51:K63">L51+O51</f>
        <v>2490000</v>
      </c>
      <c r="L51" s="69"/>
      <c r="M51" s="69"/>
      <c r="N51" s="69"/>
      <c r="O51" s="69">
        <v>2490000</v>
      </c>
      <c r="P51" s="69">
        <v>2490000</v>
      </c>
      <c r="Q51" s="65">
        <f t="shared" si="8"/>
        <v>115109000</v>
      </c>
    </row>
    <row r="52" spans="1:17" s="17" customFormat="1" ht="50.25" customHeight="1">
      <c r="A52" s="82" t="s">
        <v>208</v>
      </c>
      <c r="B52" s="82" t="s">
        <v>623</v>
      </c>
      <c r="C52" s="78" t="s">
        <v>536</v>
      </c>
      <c r="D52" s="82" t="s">
        <v>585</v>
      </c>
      <c r="E52" s="31" t="s">
        <v>834</v>
      </c>
      <c r="F52" s="61">
        <f t="shared" si="7"/>
        <v>463456776.99</v>
      </c>
      <c r="G52" s="61">
        <v>463456776.99</v>
      </c>
      <c r="H52" s="61"/>
      <c r="I52" s="61"/>
      <c r="J52" s="61"/>
      <c r="K52" s="61">
        <f t="shared" si="9"/>
        <v>40456080</v>
      </c>
      <c r="L52" s="61">
        <v>26974032</v>
      </c>
      <c r="M52" s="61"/>
      <c r="N52" s="61"/>
      <c r="O52" s="61">
        <v>13482048</v>
      </c>
      <c r="P52" s="61">
        <v>13286600</v>
      </c>
      <c r="Q52" s="62">
        <f t="shared" si="8"/>
        <v>503912856.99</v>
      </c>
    </row>
    <row r="53" spans="1:17" s="17" customFormat="1" ht="15">
      <c r="A53" s="83"/>
      <c r="B53" s="83"/>
      <c r="C53" s="78"/>
      <c r="D53" s="83"/>
      <c r="E53" s="32" t="s">
        <v>527</v>
      </c>
      <c r="F53" s="61">
        <f t="shared" si="7"/>
        <v>0</v>
      </c>
      <c r="G53" s="61"/>
      <c r="H53" s="61"/>
      <c r="I53" s="61"/>
      <c r="J53" s="61"/>
      <c r="K53" s="61">
        <f t="shared" si="9"/>
        <v>0</v>
      </c>
      <c r="L53" s="61"/>
      <c r="M53" s="61"/>
      <c r="N53" s="61"/>
      <c r="O53" s="61"/>
      <c r="P53" s="61"/>
      <c r="Q53" s="62">
        <f t="shared" si="8"/>
        <v>0</v>
      </c>
    </row>
    <row r="54" spans="1:17" s="17" customFormat="1" ht="28.5" customHeight="1">
      <c r="A54" s="84"/>
      <c r="B54" s="84"/>
      <c r="C54" s="78"/>
      <c r="D54" s="84"/>
      <c r="E54" s="32" t="s">
        <v>528</v>
      </c>
      <c r="F54" s="64">
        <f t="shared" si="7"/>
        <v>74199995</v>
      </c>
      <c r="G54" s="64">
        <v>74199995</v>
      </c>
      <c r="H54" s="64"/>
      <c r="I54" s="64"/>
      <c r="J54" s="64"/>
      <c r="K54" s="64">
        <f t="shared" si="9"/>
        <v>0</v>
      </c>
      <c r="L54" s="64"/>
      <c r="M54" s="64"/>
      <c r="N54" s="64"/>
      <c r="O54" s="64"/>
      <c r="P54" s="64"/>
      <c r="Q54" s="65">
        <f t="shared" si="8"/>
        <v>74199995</v>
      </c>
    </row>
    <row r="55" spans="1:17" s="17" customFormat="1" ht="60">
      <c r="A55" s="22" t="s">
        <v>209</v>
      </c>
      <c r="B55" s="22" t="s">
        <v>624</v>
      </c>
      <c r="C55" s="22" t="s">
        <v>537</v>
      </c>
      <c r="D55" s="22" t="s">
        <v>586</v>
      </c>
      <c r="E55" s="31" t="s">
        <v>835</v>
      </c>
      <c r="F55" s="61">
        <f t="shared" si="7"/>
        <v>471269</v>
      </c>
      <c r="G55" s="61">
        <v>471269</v>
      </c>
      <c r="H55" s="61"/>
      <c r="I55" s="61"/>
      <c r="J55" s="61"/>
      <c r="K55" s="61">
        <f t="shared" si="9"/>
        <v>0</v>
      </c>
      <c r="L55" s="61"/>
      <c r="M55" s="61"/>
      <c r="N55" s="61"/>
      <c r="O55" s="61"/>
      <c r="P55" s="61"/>
      <c r="Q55" s="62">
        <f t="shared" si="8"/>
        <v>471269</v>
      </c>
    </row>
    <row r="56" spans="1:17" s="17" customFormat="1" ht="45">
      <c r="A56" s="82" t="s">
        <v>210</v>
      </c>
      <c r="B56" s="82" t="s">
        <v>625</v>
      </c>
      <c r="C56" s="22" t="s">
        <v>538</v>
      </c>
      <c r="D56" s="82" t="s">
        <v>580</v>
      </c>
      <c r="E56" s="31" t="s">
        <v>738</v>
      </c>
      <c r="F56" s="61">
        <f t="shared" si="7"/>
        <v>56201317</v>
      </c>
      <c r="G56" s="61">
        <v>56201317</v>
      </c>
      <c r="H56" s="61"/>
      <c r="I56" s="61"/>
      <c r="J56" s="61"/>
      <c r="K56" s="61">
        <f t="shared" si="9"/>
        <v>5914251</v>
      </c>
      <c r="L56" s="61">
        <v>2089751</v>
      </c>
      <c r="M56" s="61"/>
      <c r="N56" s="61"/>
      <c r="O56" s="61">
        <v>3824500</v>
      </c>
      <c r="P56" s="61">
        <v>3824500</v>
      </c>
      <c r="Q56" s="62">
        <f t="shared" si="8"/>
        <v>62115568</v>
      </c>
    </row>
    <row r="57" spans="1:17" s="17" customFormat="1" ht="15">
      <c r="A57" s="83"/>
      <c r="B57" s="83"/>
      <c r="C57" s="22"/>
      <c r="D57" s="83"/>
      <c r="E57" s="32" t="s">
        <v>527</v>
      </c>
      <c r="F57" s="61">
        <f>G57+J57</f>
        <v>0</v>
      </c>
      <c r="G57" s="61"/>
      <c r="H57" s="61"/>
      <c r="I57" s="61"/>
      <c r="J57" s="61"/>
      <c r="K57" s="61">
        <f>L57+O57</f>
        <v>0</v>
      </c>
      <c r="L57" s="61"/>
      <c r="M57" s="61"/>
      <c r="N57" s="61"/>
      <c r="O57" s="61"/>
      <c r="P57" s="61"/>
      <c r="Q57" s="62">
        <f>F57+K57</f>
        <v>0</v>
      </c>
    </row>
    <row r="58" spans="1:17" s="17" customFormat="1" ht="28.5" customHeight="1">
      <c r="A58" s="84"/>
      <c r="B58" s="84"/>
      <c r="C58" s="22"/>
      <c r="D58" s="84"/>
      <c r="E58" s="32" t="s">
        <v>528</v>
      </c>
      <c r="F58" s="64">
        <f>G58+J58</f>
        <v>21765330</v>
      </c>
      <c r="G58" s="64">
        <v>21765330</v>
      </c>
      <c r="H58" s="64"/>
      <c r="I58" s="64"/>
      <c r="J58" s="64"/>
      <c r="K58" s="64">
        <f>L58+O58</f>
        <v>0</v>
      </c>
      <c r="L58" s="64"/>
      <c r="M58" s="64"/>
      <c r="N58" s="64"/>
      <c r="O58" s="64"/>
      <c r="P58" s="64"/>
      <c r="Q58" s="65">
        <f>F58+K58</f>
        <v>21765330</v>
      </c>
    </row>
    <row r="59" spans="1:17" s="17" customFormat="1" ht="30">
      <c r="A59" s="22" t="s">
        <v>222</v>
      </c>
      <c r="B59" s="22" t="s">
        <v>615</v>
      </c>
      <c r="C59" s="22" t="s">
        <v>539</v>
      </c>
      <c r="D59" s="22" t="s">
        <v>578</v>
      </c>
      <c r="E59" s="31" t="s">
        <v>221</v>
      </c>
      <c r="F59" s="61">
        <f t="shared" si="7"/>
        <v>8287337</v>
      </c>
      <c r="G59" s="61">
        <v>8287337</v>
      </c>
      <c r="H59" s="61">
        <v>6049097</v>
      </c>
      <c r="I59" s="61">
        <v>464410</v>
      </c>
      <c r="J59" s="61"/>
      <c r="K59" s="61">
        <f t="shared" si="9"/>
        <v>0</v>
      </c>
      <c r="L59" s="61"/>
      <c r="M59" s="61"/>
      <c r="N59" s="61"/>
      <c r="O59" s="61"/>
      <c r="P59" s="61"/>
      <c r="Q59" s="62">
        <f t="shared" si="8"/>
        <v>8287337</v>
      </c>
    </row>
    <row r="60" spans="1:17" s="17" customFormat="1" ht="28.5">
      <c r="A60" s="33" t="s">
        <v>211</v>
      </c>
      <c r="B60" s="33" t="s">
        <v>690</v>
      </c>
      <c r="C60" s="33" t="s">
        <v>540</v>
      </c>
      <c r="D60" s="33"/>
      <c r="E60" s="34" t="s">
        <v>174</v>
      </c>
      <c r="F60" s="63">
        <f>G60+J60</f>
        <v>58862196.65</v>
      </c>
      <c r="G60" s="63">
        <f>G61+G62</f>
        <v>58862196.65</v>
      </c>
      <c r="H60" s="63">
        <f>H61+H62</f>
        <v>17914937</v>
      </c>
      <c r="I60" s="63">
        <f>I61+I62</f>
        <v>4702136</v>
      </c>
      <c r="J60" s="63">
        <f>J61+J62</f>
        <v>0</v>
      </c>
      <c r="K60" s="63">
        <f t="shared" si="9"/>
        <v>29027680.92</v>
      </c>
      <c r="L60" s="63">
        <f>L61+L62</f>
        <v>0</v>
      </c>
      <c r="M60" s="63">
        <f>M61+M62</f>
        <v>0</v>
      </c>
      <c r="N60" s="63">
        <f>N61+N62</f>
        <v>0</v>
      </c>
      <c r="O60" s="63">
        <f>O61+O62</f>
        <v>29027680.92</v>
      </c>
      <c r="P60" s="63">
        <f>P61+P62</f>
        <v>29027680.92</v>
      </c>
      <c r="Q60" s="62">
        <f t="shared" si="8"/>
        <v>87889877.57</v>
      </c>
    </row>
    <row r="61" spans="1:17" s="30" customFormat="1" ht="30">
      <c r="A61" s="35" t="s">
        <v>29</v>
      </c>
      <c r="B61" s="35" t="s">
        <v>27</v>
      </c>
      <c r="C61" s="35"/>
      <c r="D61" s="35" t="s">
        <v>578</v>
      </c>
      <c r="E61" s="32" t="s">
        <v>28</v>
      </c>
      <c r="F61" s="69">
        <f>G61+J61</f>
        <v>34315671</v>
      </c>
      <c r="G61" s="69">
        <v>34315671</v>
      </c>
      <c r="H61" s="69">
        <v>17209058</v>
      </c>
      <c r="I61" s="69">
        <v>4702136</v>
      </c>
      <c r="J61" s="69">
        <v>0</v>
      </c>
      <c r="K61" s="69">
        <f>L61+O61</f>
        <v>0</v>
      </c>
      <c r="L61" s="69"/>
      <c r="M61" s="69"/>
      <c r="N61" s="69"/>
      <c r="O61" s="69"/>
      <c r="P61" s="69"/>
      <c r="Q61" s="65">
        <f>F61+K61</f>
        <v>34315671</v>
      </c>
    </row>
    <row r="62" spans="1:17" s="17" customFormat="1" ht="30">
      <c r="A62" s="35" t="s">
        <v>30</v>
      </c>
      <c r="B62" s="35" t="s">
        <v>31</v>
      </c>
      <c r="C62" s="35"/>
      <c r="D62" s="35" t="s">
        <v>578</v>
      </c>
      <c r="E62" s="32" t="s">
        <v>32</v>
      </c>
      <c r="F62" s="64">
        <f>G62+J62</f>
        <v>24546525.65</v>
      </c>
      <c r="G62" s="64">
        <v>24546525.65</v>
      </c>
      <c r="H62" s="64">
        <v>705879</v>
      </c>
      <c r="I62" s="64">
        <v>0</v>
      </c>
      <c r="J62" s="64"/>
      <c r="K62" s="64">
        <f>L62+O62</f>
        <v>29027680.92</v>
      </c>
      <c r="L62" s="64"/>
      <c r="M62" s="64"/>
      <c r="N62" s="64"/>
      <c r="O62" s="64">
        <v>29027680.92</v>
      </c>
      <c r="P62" s="64">
        <v>29027680.92</v>
      </c>
      <c r="Q62" s="62">
        <f>F62+K62</f>
        <v>53574206.57</v>
      </c>
    </row>
    <row r="63" spans="1:17" s="11" customFormat="1" ht="72.75" customHeight="1">
      <c r="A63" s="22" t="s">
        <v>223</v>
      </c>
      <c r="B63" s="22" t="s">
        <v>669</v>
      </c>
      <c r="C63" s="22" t="s">
        <v>542</v>
      </c>
      <c r="D63" s="22" t="s">
        <v>587</v>
      </c>
      <c r="E63" s="31" t="s">
        <v>626</v>
      </c>
      <c r="F63" s="61">
        <f t="shared" si="7"/>
        <v>3019687</v>
      </c>
      <c r="G63" s="61">
        <v>3019687</v>
      </c>
      <c r="H63" s="61"/>
      <c r="I63" s="61"/>
      <c r="J63" s="61"/>
      <c r="K63" s="61">
        <f t="shared" si="9"/>
        <v>0</v>
      </c>
      <c r="L63" s="61"/>
      <c r="M63" s="61"/>
      <c r="N63" s="61"/>
      <c r="O63" s="61"/>
      <c r="P63" s="61"/>
      <c r="Q63" s="62">
        <f t="shared" si="8"/>
        <v>3019687</v>
      </c>
    </row>
    <row r="64" spans="1:17" s="11" customFormat="1" ht="28.5" customHeight="1">
      <c r="A64" s="33" t="s">
        <v>212</v>
      </c>
      <c r="B64" s="33" t="s">
        <v>699</v>
      </c>
      <c r="C64" s="33"/>
      <c r="D64" s="33"/>
      <c r="E64" s="34" t="s">
        <v>698</v>
      </c>
      <c r="F64" s="63">
        <f>F65+F66</f>
        <v>329400</v>
      </c>
      <c r="G64" s="63">
        <f aca="true" t="shared" si="10" ref="G64:Q64">G65+G66</f>
        <v>329400</v>
      </c>
      <c r="H64" s="63">
        <f t="shared" si="10"/>
        <v>0</v>
      </c>
      <c r="I64" s="63">
        <f t="shared" si="10"/>
        <v>0</v>
      </c>
      <c r="J64" s="63">
        <f t="shared" si="10"/>
        <v>0</v>
      </c>
      <c r="K64" s="63">
        <f t="shared" si="10"/>
        <v>0</v>
      </c>
      <c r="L64" s="63">
        <f t="shared" si="10"/>
        <v>0</v>
      </c>
      <c r="M64" s="63">
        <f t="shared" si="10"/>
        <v>0</v>
      </c>
      <c r="N64" s="63">
        <f t="shared" si="10"/>
        <v>0</v>
      </c>
      <c r="O64" s="63">
        <f t="shared" si="10"/>
        <v>0</v>
      </c>
      <c r="P64" s="63">
        <f t="shared" si="10"/>
        <v>0</v>
      </c>
      <c r="Q64" s="62">
        <f t="shared" si="10"/>
        <v>329400</v>
      </c>
    </row>
    <row r="65" spans="1:17" s="30" customFormat="1" ht="45">
      <c r="A65" s="35" t="s">
        <v>213</v>
      </c>
      <c r="B65" s="35" t="s">
        <v>628</v>
      </c>
      <c r="C65" s="35">
        <v>130102</v>
      </c>
      <c r="D65" s="35" t="s">
        <v>588</v>
      </c>
      <c r="E65" s="32" t="s">
        <v>627</v>
      </c>
      <c r="F65" s="64">
        <f t="shared" si="7"/>
        <v>243800</v>
      </c>
      <c r="G65" s="64">
        <v>243800</v>
      </c>
      <c r="H65" s="64"/>
      <c r="I65" s="64"/>
      <c r="J65" s="64"/>
      <c r="K65" s="64">
        <f>L65+O65</f>
        <v>0</v>
      </c>
      <c r="L65" s="64"/>
      <c r="M65" s="64"/>
      <c r="N65" s="64"/>
      <c r="O65" s="64"/>
      <c r="P65" s="64"/>
      <c r="Q65" s="65">
        <f t="shared" si="8"/>
        <v>243800</v>
      </c>
    </row>
    <row r="66" spans="1:17" s="30" customFormat="1" ht="45">
      <c r="A66" s="35" t="s">
        <v>214</v>
      </c>
      <c r="B66" s="35" t="s">
        <v>629</v>
      </c>
      <c r="C66" s="35">
        <v>130106</v>
      </c>
      <c r="D66" s="35" t="s">
        <v>588</v>
      </c>
      <c r="E66" s="32" t="s">
        <v>543</v>
      </c>
      <c r="F66" s="64">
        <f t="shared" si="7"/>
        <v>85600</v>
      </c>
      <c r="G66" s="64">
        <v>85600</v>
      </c>
      <c r="H66" s="64"/>
      <c r="I66" s="64"/>
      <c r="J66" s="64"/>
      <c r="K66" s="64">
        <f>L66+O66</f>
        <v>0</v>
      </c>
      <c r="L66" s="64"/>
      <c r="M66" s="64"/>
      <c r="N66" s="64"/>
      <c r="O66" s="64"/>
      <c r="P66" s="64"/>
      <c r="Q66" s="65">
        <f t="shared" si="8"/>
        <v>85600</v>
      </c>
    </row>
    <row r="67" spans="1:17" s="30" customFormat="1" ht="28.5">
      <c r="A67" s="33" t="s">
        <v>215</v>
      </c>
      <c r="B67" s="33" t="s">
        <v>702</v>
      </c>
      <c r="C67" s="33"/>
      <c r="D67" s="33"/>
      <c r="E67" s="34" t="s">
        <v>726</v>
      </c>
      <c r="F67" s="63">
        <f>F68</f>
        <v>7616000</v>
      </c>
      <c r="G67" s="63">
        <f aca="true" t="shared" si="11" ref="G67:Q67">G68</f>
        <v>7616000</v>
      </c>
      <c r="H67" s="63">
        <f t="shared" si="11"/>
        <v>3375260</v>
      </c>
      <c r="I67" s="63">
        <f t="shared" si="11"/>
        <v>101900</v>
      </c>
      <c r="J67" s="63">
        <f t="shared" si="11"/>
        <v>0</v>
      </c>
      <c r="K67" s="63">
        <f t="shared" si="11"/>
        <v>0</v>
      </c>
      <c r="L67" s="63">
        <f t="shared" si="11"/>
        <v>0</v>
      </c>
      <c r="M67" s="63">
        <f t="shared" si="11"/>
        <v>0</v>
      </c>
      <c r="N67" s="63">
        <f t="shared" si="11"/>
        <v>0</v>
      </c>
      <c r="O67" s="63">
        <f t="shared" si="11"/>
        <v>0</v>
      </c>
      <c r="P67" s="63">
        <f t="shared" si="11"/>
        <v>0</v>
      </c>
      <c r="Q67" s="62">
        <f t="shared" si="11"/>
        <v>7616000</v>
      </c>
    </row>
    <row r="68" spans="1:17" s="30" customFormat="1" ht="53.25" customHeight="1">
      <c r="A68" s="35" t="s">
        <v>216</v>
      </c>
      <c r="B68" s="35" t="s">
        <v>673</v>
      </c>
      <c r="C68" s="35">
        <v>130107</v>
      </c>
      <c r="D68" s="35" t="s">
        <v>588</v>
      </c>
      <c r="E68" s="32" t="s">
        <v>630</v>
      </c>
      <c r="F68" s="64">
        <f t="shared" si="7"/>
        <v>7616000</v>
      </c>
      <c r="G68" s="64">
        <v>7616000</v>
      </c>
      <c r="H68" s="64">
        <v>3375260</v>
      </c>
      <c r="I68" s="64">
        <v>101900</v>
      </c>
      <c r="J68" s="64"/>
      <c r="K68" s="64">
        <f aca="true" t="shared" si="12" ref="K68:K77">L68+O68</f>
        <v>0</v>
      </c>
      <c r="L68" s="64"/>
      <c r="M68" s="64"/>
      <c r="N68" s="64"/>
      <c r="O68" s="64"/>
      <c r="P68" s="64"/>
      <c r="Q68" s="65">
        <f t="shared" si="8"/>
        <v>7616000</v>
      </c>
    </row>
    <row r="69" spans="1:17" s="11" customFormat="1" ht="292.5" customHeight="1" hidden="1">
      <c r="A69" s="22" t="s">
        <v>465</v>
      </c>
      <c r="B69" s="37">
        <v>7310</v>
      </c>
      <c r="C69" s="37" t="s">
        <v>523</v>
      </c>
      <c r="D69" s="22" t="s">
        <v>504</v>
      </c>
      <c r="E69" s="31" t="s">
        <v>758</v>
      </c>
      <c r="F69" s="61">
        <f t="shared" si="7"/>
        <v>0</v>
      </c>
      <c r="G69" s="61"/>
      <c r="H69" s="61"/>
      <c r="I69" s="61"/>
      <c r="J69" s="61"/>
      <c r="K69" s="61">
        <f t="shared" si="12"/>
        <v>0</v>
      </c>
      <c r="L69" s="61"/>
      <c r="M69" s="61"/>
      <c r="N69" s="61"/>
      <c r="O69" s="61"/>
      <c r="P69" s="61"/>
      <c r="Q69" s="62">
        <f t="shared" si="8"/>
        <v>0</v>
      </c>
    </row>
    <row r="70" spans="1:17" s="17" customFormat="1" ht="15" hidden="1">
      <c r="A70" s="36"/>
      <c r="B70" s="36"/>
      <c r="C70" s="36"/>
      <c r="D70" s="36"/>
      <c r="E70" s="32" t="s">
        <v>527</v>
      </c>
      <c r="F70" s="61">
        <f>G70+J70</f>
        <v>0</v>
      </c>
      <c r="G70" s="61"/>
      <c r="H70" s="61"/>
      <c r="I70" s="61"/>
      <c r="J70" s="61"/>
      <c r="K70" s="61">
        <f t="shared" si="12"/>
        <v>0</v>
      </c>
      <c r="L70" s="61"/>
      <c r="M70" s="61"/>
      <c r="N70" s="61"/>
      <c r="O70" s="61"/>
      <c r="P70" s="61"/>
      <c r="Q70" s="62">
        <f>F70+K70</f>
        <v>0</v>
      </c>
    </row>
    <row r="71" spans="1:17" s="17" customFormat="1" ht="30" hidden="1">
      <c r="A71" s="36"/>
      <c r="B71" s="36"/>
      <c r="C71" s="36"/>
      <c r="D71" s="36"/>
      <c r="E71" s="32" t="s">
        <v>528</v>
      </c>
      <c r="F71" s="61">
        <f>G71+J71</f>
        <v>0</v>
      </c>
      <c r="G71" s="61"/>
      <c r="H71" s="61"/>
      <c r="I71" s="61"/>
      <c r="J71" s="61"/>
      <c r="K71" s="61">
        <f t="shared" si="12"/>
        <v>0</v>
      </c>
      <c r="L71" s="61"/>
      <c r="M71" s="61"/>
      <c r="N71" s="61"/>
      <c r="O71" s="61"/>
      <c r="P71" s="61"/>
      <c r="Q71" s="62">
        <f>F71+K71</f>
        <v>0</v>
      </c>
    </row>
    <row r="72" spans="1:17" s="30" customFormat="1" ht="28.5">
      <c r="A72" s="33" t="s">
        <v>155</v>
      </c>
      <c r="B72" s="33" t="s">
        <v>404</v>
      </c>
      <c r="C72" s="33"/>
      <c r="D72" s="33"/>
      <c r="E72" s="34" t="s">
        <v>836</v>
      </c>
      <c r="F72" s="63">
        <f>F73</f>
        <v>0</v>
      </c>
      <c r="G72" s="63">
        <f aca="true" t="shared" si="13" ref="G72:Q72">G73</f>
        <v>0</v>
      </c>
      <c r="H72" s="63">
        <f t="shared" si="13"/>
        <v>0</v>
      </c>
      <c r="I72" s="63">
        <f t="shared" si="13"/>
        <v>0</v>
      </c>
      <c r="J72" s="63">
        <f t="shared" si="13"/>
        <v>0</v>
      </c>
      <c r="K72" s="63">
        <f t="shared" si="13"/>
        <v>2030694</v>
      </c>
      <c r="L72" s="63">
        <f t="shared" si="13"/>
        <v>0</v>
      </c>
      <c r="M72" s="63">
        <f t="shared" si="13"/>
        <v>0</v>
      </c>
      <c r="N72" s="63">
        <f t="shared" si="13"/>
        <v>0</v>
      </c>
      <c r="O72" s="63">
        <f t="shared" si="13"/>
        <v>2030694</v>
      </c>
      <c r="P72" s="63">
        <f t="shared" si="13"/>
        <v>2030694</v>
      </c>
      <c r="Q72" s="62">
        <f t="shared" si="13"/>
        <v>2030694</v>
      </c>
    </row>
    <row r="73" spans="1:17" s="30" customFormat="1" ht="30">
      <c r="A73" s="35" t="s">
        <v>154</v>
      </c>
      <c r="B73" s="35" t="s">
        <v>406</v>
      </c>
      <c r="C73" s="35">
        <v>130107</v>
      </c>
      <c r="D73" s="35" t="s">
        <v>504</v>
      </c>
      <c r="E73" s="32" t="s">
        <v>794</v>
      </c>
      <c r="F73" s="64">
        <f>G73+J73</f>
        <v>0</v>
      </c>
      <c r="G73" s="64"/>
      <c r="H73" s="64"/>
      <c r="I73" s="64"/>
      <c r="J73" s="64"/>
      <c r="K73" s="64">
        <f>L73+O73</f>
        <v>2030694</v>
      </c>
      <c r="L73" s="64"/>
      <c r="M73" s="64"/>
      <c r="N73" s="64"/>
      <c r="O73" s="64">
        <v>2030694</v>
      </c>
      <c r="P73" s="64">
        <v>2030694</v>
      </c>
      <c r="Q73" s="65">
        <f>F73+K73</f>
        <v>2030694</v>
      </c>
    </row>
    <row r="74" spans="1:17" s="17" customFormat="1" ht="60">
      <c r="A74" s="22" t="s">
        <v>226</v>
      </c>
      <c r="B74" s="22" t="s">
        <v>227</v>
      </c>
      <c r="C74" s="22" t="s">
        <v>608</v>
      </c>
      <c r="D74" s="22" t="s">
        <v>484</v>
      </c>
      <c r="E74" s="31" t="s">
        <v>225</v>
      </c>
      <c r="F74" s="61">
        <f>G74+J74</f>
        <v>46234541.38</v>
      </c>
      <c r="G74" s="61">
        <v>46234541.38</v>
      </c>
      <c r="H74" s="61">
        <v>0</v>
      </c>
      <c r="I74" s="61">
        <v>0</v>
      </c>
      <c r="J74" s="61"/>
      <c r="K74" s="61">
        <f t="shared" si="12"/>
        <v>54439785.75</v>
      </c>
      <c r="L74" s="61"/>
      <c r="M74" s="61"/>
      <c r="N74" s="61"/>
      <c r="O74" s="61">
        <v>54439785.75</v>
      </c>
      <c r="P74" s="61">
        <v>54439785.75</v>
      </c>
      <c r="Q74" s="62">
        <f>F74+K74</f>
        <v>100674327.13</v>
      </c>
    </row>
    <row r="75" spans="1:17" s="17" customFormat="1" ht="75">
      <c r="A75" s="22" t="s">
        <v>232</v>
      </c>
      <c r="B75" s="22" t="s">
        <v>233</v>
      </c>
      <c r="C75" s="22"/>
      <c r="D75" s="22" t="s">
        <v>484</v>
      </c>
      <c r="E75" s="31" t="s">
        <v>231</v>
      </c>
      <c r="F75" s="61">
        <f>G75+J75</f>
        <v>50880700</v>
      </c>
      <c r="G75" s="61">
        <v>44079700</v>
      </c>
      <c r="H75" s="61">
        <v>0</v>
      </c>
      <c r="I75" s="61">
        <v>0</v>
      </c>
      <c r="J75" s="61">
        <v>6801000</v>
      </c>
      <c r="K75" s="61">
        <f t="shared" si="12"/>
        <v>0</v>
      </c>
      <c r="L75" s="61"/>
      <c r="M75" s="61"/>
      <c r="N75" s="61"/>
      <c r="O75" s="61">
        <v>0</v>
      </c>
      <c r="P75" s="61">
        <v>0</v>
      </c>
      <c r="Q75" s="62">
        <f>F75+K75</f>
        <v>50880700</v>
      </c>
    </row>
    <row r="76" spans="1:17" s="17" customFormat="1" ht="90">
      <c r="A76" s="22" t="s">
        <v>739</v>
      </c>
      <c r="B76" s="22" t="s">
        <v>740</v>
      </c>
      <c r="C76" s="22"/>
      <c r="D76" s="22" t="s">
        <v>484</v>
      </c>
      <c r="E76" s="31" t="s">
        <v>837</v>
      </c>
      <c r="F76" s="61">
        <f>G76+J76</f>
        <v>73002342</v>
      </c>
      <c r="G76" s="61">
        <v>2366587</v>
      </c>
      <c r="H76" s="61">
        <v>0</v>
      </c>
      <c r="I76" s="61">
        <v>0</v>
      </c>
      <c r="J76" s="61">
        <v>70635755</v>
      </c>
      <c r="K76" s="61">
        <f>L76+O76</f>
        <v>0</v>
      </c>
      <c r="L76" s="61"/>
      <c r="M76" s="61"/>
      <c r="N76" s="61"/>
      <c r="O76" s="61">
        <v>0</v>
      </c>
      <c r="P76" s="61">
        <v>0</v>
      </c>
      <c r="Q76" s="62">
        <f>F76+K76</f>
        <v>73002342</v>
      </c>
    </row>
    <row r="77" spans="1:17" s="17" customFormat="1" ht="22.5" customHeight="1">
      <c r="A77" s="22" t="s">
        <v>224</v>
      </c>
      <c r="B77" s="22" t="s">
        <v>184</v>
      </c>
      <c r="C77" s="22">
        <v>250380</v>
      </c>
      <c r="D77" s="22" t="s">
        <v>484</v>
      </c>
      <c r="E77" s="31" t="s">
        <v>183</v>
      </c>
      <c r="F77" s="61">
        <f>G77+J77</f>
        <v>35191244.51</v>
      </c>
      <c r="G77" s="61">
        <f>G79+G80+G81+G82</f>
        <v>35191244.51</v>
      </c>
      <c r="H77" s="61">
        <f aca="true" t="shared" si="14" ref="H77:P77">H79+H80+H81+H82</f>
        <v>0</v>
      </c>
      <c r="I77" s="61">
        <f t="shared" si="14"/>
        <v>0</v>
      </c>
      <c r="J77" s="61">
        <f t="shared" si="14"/>
        <v>0</v>
      </c>
      <c r="K77" s="61">
        <f t="shared" si="12"/>
        <v>8180764.49</v>
      </c>
      <c r="L77" s="61">
        <f t="shared" si="14"/>
        <v>0</v>
      </c>
      <c r="M77" s="61">
        <f t="shared" si="14"/>
        <v>0</v>
      </c>
      <c r="N77" s="61">
        <f t="shared" si="14"/>
        <v>0</v>
      </c>
      <c r="O77" s="61">
        <f t="shared" si="14"/>
        <v>8180764.49</v>
      </c>
      <c r="P77" s="61">
        <f t="shared" si="14"/>
        <v>8180764.49</v>
      </c>
      <c r="Q77" s="62">
        <f>F77+K77</f>
        <v>43372009</v>
      </c>
    </row>
    <row r="78" spans="1:17" s="17" customFormat="1" ht="15">
      <c r="A78" s="22"/>
      <c r="B78" s="22"/>
      <c r="C78" s="22"/>
      <c r="D78" s="22"/>
      <c r="E78" s="31" t="s">
        <v>526</v>
      </c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2"/>
    </row>
    <row r="79" spans="1:17" s="17" customFormat="1" ht="58.5" customHeight="1">
      <c r="A79" s="22"/>
      <c r="B79" s="22"/>
      <c r="C79" s="22"/>
      <c r="D79" s="22"/>
      <c r="E79" s="31" t="s">
        <v>602</v>
      </c>
      <c r="F79" s="61">
        <f>G79+J79</f>
        <v>2000000</v>
      </c>
      <c r="G79" s="61">
        <v>2000000</v>
      </c>
      <c r="H79" s="61"/>
      <c r="I79" s="61"/>
      <c r="J79" s="61"/>
      <c r="K79" s="61">
        <f>L79+O79</f>
        <v>0</v>
      </c>
      <c r="L79" s="61"/>
      <c r="M79" s="61"/>
      <c r="N79" s="61"/>
      <c r="O79" s="61"/>
      <c r="P79" s="61"/>
      <c r="Q79" s="62">
        <f>F79+K79</f>
        <v>2000000</v>
      </c>
    </row>
    <row r="80" spans="1:17" s="17" customFormat="1" ht="45" customHeight="1">
      <c r="A80" s="22"/>
      <c r="B80" s="22"/>
      <c r="C80" s="22"/>
      <c r="D80" s="22"/>
      <c r="E80" s="31" t="s">
        <v>151</v>
      </c>
      <c r="F80" s="61">
        <f>G80+J80</f>
        <v>6613430.51</v>
      </c>
      <c r="G80" s="61">
        <v>6613430.51</v>
      </c>
      <c r="H80" s="61"/>
      <c r="I80" s="61"/>
      <c r="J80" s="61"/>
      <c r="K80" s="61">
        <f>L80+O80</f>
        <v>8180764.49</v>
      </c>
      <c r="L80" s="61"/>
      <c r="M80" s="61"/>
      <c r="N80" s="61"/>
      <c r="O80" s="61">
        <v>8180764.49</v>
      </c>
      <c r="P80" s="61">
        <v>8180764.49</v>
      </c>
      <c r="Q80" s="62">
        <f>F80+K80</f>
        <v>14794195</v>
      </c>
    </row>
    <row r="81" spans="1:17" s="17" customFormat="1" ht="41.25" customHeight="1">
      <c r="A81" s="22"/>
      <c r="B81" s="22"/>
      <c r="C81" s="22"/>
      <c r="D81" s="22"/>
      <c r="E81" s="31" t="s">
        <v>152</v>
      </c>
      <c r="F81" s="61">
        <f>G81+J81</f>
        <v>9000000</v>
      </c>
      <c r="G81" s="61">
        <v>9000000</v>
      </c>
      <c r="H81" s="61"/>
      <c r="I81" s="61"/>
      <c r="J81" s="61"/>
      <c r="K81" s="61">
        <f>L81+O81</f>
        <v>0</v>
      </c>
      <c r="L81" s="61"/>
      <c r="M81" s="61"/>
      <c r="N81" s="61"/>
      <c r="O81" s="61"/>
      <c r="P81" s="61"/>
      <c r="Q81" s="62">
        <f>F81+K81</f>
        <v>9000000</v>
      </c>
    </row>
    <row r="82" spans="1:17" s="17" customFormat="1" ht="69" customHeight="1">
      <c r="A82" s="22"/>
      <c r="B82" s="22"/>
      <c r="C82" s="22"/>
      <c r="D82" s="22"/>
      <c r="E82" s="31" t="s">
        <v>153</v>
      </c>
      <c r="F82" s="61">
        <f>G82+J82</f>
        <v>17577814</v>
      </c>
      <c r="G82" s="61">
        <v>17577814</v>
      </c>
      <c r="H82" s="61"/>
      <c r="I82" s="61"/>
      <c r="J82" s="61"/>
      <c r="K82" s="61">
        <f>L82+O82</f>
        <v>0</v>
      </c>
      <c r="L82" s="61"/>
      <c r="M82" s="61"/>
      <c r="N82" s="61"/>
      <c r="O82" s="61"/>
      <c r="P82" s="61"/>
      <c r="Q82" s="62">
        <f>F82+K82</f>
        <v>17577814</v>
      </c>
    </row>
    <row r="83" spans="1:17" s="17" customFormat="1" ht="60">
      <c r="A83" s="22" t="s">
        <v>793</v>
      </c>
      <c r="B83" s="22" t="s">
        <v>435</v>
      </c>
      <c r="C83" s="22" t="s">
        <v>506</v>
      </c>
      <c r="D83" s="22" t="s">
        <v>484</v>
      </c>
      <c r="E83" s="31" t="s">
        <v>90</v>
      </c>
      <c r="F83" s="61">
        <f>G83+J83</f>
        <v>1729663.35</v>
      </c>
      <c r="G83" s="61">
        <v>1729663.35</v>
      </c>
      <c r="H83" s="61">
        <v>0</v>
      </c>
      <c r="I83" s="61">
        <v>0</v>
      </c>
      <c r="J83" s="61"/>
      <c r="K83" s="61">
        <f>L83+O83</f>
        <v>0</v>
      </c>
      <c r="L83" s="61"/>
      <c r="M83" s="61"/>
      <c r="N83" s="61"/>
      <c r="O83" s="61">
        <v>0</v>
      </c>
      <c r="P83" s="61">
        <v>0</v>
      </c>
      <c r="Q83" s="62">
        <f>F83+K83</f>
        <v>1729663.35</v>
      </c>
    </row>
    <row r="84" spans="1:17" s="19" customFormat="1" ht="48.75" customHeight="1">
      <c r="A84" s="28" t="s">
        <v>234</v>
      </c>
      <c r="B84" s="38"/>
      <c r="C84" s="38" t="s">
        <v>236</v>
      </c>
      <c r="D84" s="38"/>
      <c r="E84" s="51" t="s">
        <v>709</v>
      </c>
      <c r="F84" s="58">
        <f>F85</f>
        <v>3112891561.27</v>
      </c>
      <c r="G84" s="58">
        <f aca="true" t="shared" si="15" ref="G84:Q84">G85</f>
        <v>3112891561.27</v>
      </c>
      <c r="H84" s="58">
        <f t="shared" si="15"/>
        <v>2053200</v>
      </c>
      <c r="I84" s="58">
        <f t="shared" si="15"/>
        <v>80000</v>
      </c>
      <c r="J84" s="58">
        <f t="shared" si="15"/>
        <v>0</v>
      </c>
      <c r="K84" s="58">
        <f t="shared" si="15"/>
        <v>662307536.4000001</v>
      </c>
      <c r="L84" s="58">
        <f t="shared" si="15"/>
        <v>98466673.95</v>
      </c>
      <c r="M84" s="58">
        <f t="shared" si="15"/>
        <v>0</v>
      </c>
      <c r="N84" s="58">
        <f t="shared" si="15"/>
        <v>0</v>
      </c>
      <c r="O84" s="58">
        <f t="shared" si="15"/>
        <v>563840862.45</v>
      </c>
      <c r="P84" s="58">
        <f t="shared" si="15"/>
        <v>556770262.45</v>
      </c>
      <c r="Q84" s="59">
        <f t="shared" si="15"/>
        <v>3775199097.67</v>
      </c>
    </row>
    <row r="85" spans="1:17" s="19" customFormat="1" ht="48" customHeight="1">
      <c r="A85" s="22" t="s">
        <v>235</v>
      </c>
      <c r="B85" s="22"/>
      <c r="C85" s="39" t="s">
        <v>236</v>
      </c>
      <c r="D85" s="22"/>
      <c r="E85" s="53" t="s">
        <v>709</v>
      </c>
      <c r="F85" s="60">
        <f>G85+J85</f>
        <v>3112891561.27</v>
      </c>
      <c r="G85" s="60">
        <f>G86+G89+G90+G93+G96+G99+G102+G105+G108+G111+G114+G117+G120+G136+G123+G143+G144+G153+G155+G154+G151+G152+G145+G147</f>
        <v>3112891561.27</v>
      </c>
      <c r="H85" s="60">
        <f>H86+H89+H90+H93+H96+H99+H102+H105+H108+H111+H114+H117+H120+H136+H123+H143+H144+H153+H155+H154+H151+H152+H145+H147</f>
        <v>2053200</v>
      </c>
      <c r="I85" s="60">
        <f>I86+I89+I90+I93+I96+I99+I102+I105+I108+I111+I114+I117+I120+I136+I123+I143+I144+I153+I155+I154+I151+I152+I145+I147</f>
        <v>80000</v>
      </c>
      <c r="J85" s="60">
        <f>J86+J89+J90+J93+J96+J99+J102+J105+J108+J111+J114+J117+J120+J136+J123+J143+J144+J153+J155+J154+J151+J152+J145+J147</f>
        <v>0</v>
      </c>
      <c r="K85" s="60">
        <f>L85+O85</f>
        <v>662307536.4000001</v>
      </c>
      <c r="L85" s="60">
        <f>L86+L89+L90+L93+L96+L99+L102+L105+L108+L111+L114+L117+L120+L136+L123+L143+L144+L153+L155+L154+L151+L152+L145+L147</f>
        <v>98466673.95</v>
      </c>
      <c r="M85" s="60">
        <f>M86+M89+M90+M93+M96+M99+M102+M105+M108+M111+M114+M117+M120+M136+M123+M143+M144+M153+M155+M154+M151+M152+M145+M147</f>
        <v>0</v>
      </c>
      <c r="N85" s="60">
        <f>N86+N89+N90+N93+N96+N99+N102+N105+N108+N111+N114+N117+N120+N136+N123+N143+N144+N153+N155+N154+N151+N152+N145+N147</f>
        <v>0</v>
      </c>
      <c r="O85" s="60">
        <f>O86+O89+O90+O93+O96+O99+O102+O105+O108+O111+O114+O117+O120+O136+O123+O143+O144+O153+O155+O154+O151+O152+O145+O147</f>
        <v>563840862.45</v>
      </c>
      <c r="P85" s="60">
        <f>P86+P89+P90+P93+P96+P99+P102+P105+P108+P111+P114+P117+P120+P136+P123+P143+P144+P153+P155+P154+P151+P152+P145+P147</f>
        <v>556770262.45</v>
      </c>
      <c r="Q85" s="59">
        <f>F85+K85</f>
        <v>3775199097.67</v>
      </c>
    </row>
    <row r="86" spans="1:17" s="11" customFormat="1" ht="48.75" customHeight="1">
      <c r="A86" s="82" t="s">
        <v>237</v>
      </c>
      <c r="B86" s="82" t="s">
        <v>623</v>
      </c>
      <c r="C86" s="22" t="s">
        <v>536</v>
      </c>
      <c r="D86" s="82" t="s">
        <v>585</v>
      </c>
      <c r="E86" s="31" t="s">
        <v>834</v>
      </c>
      <c r="F86" s="61">
        <f>G86+J86</f>
        <v>129428100</v>
      </c>
      <c r="G86" s="61">
        <v>129428100</v>
      </c>
      <c r="H86" s="61"/>
      <c r="I86" s="61"/>
      <c r="J86" s="61"/>
      <c r="K86" s="61">
        <f>L86+O86</f>
        <v>31503800</v>
      </c>
      <c r="L86" s="61">
        <v>30866000</v>
      </c>
      <c r="M86" s="61"/>
      <c r="N86" s="61"/>
      <c r="O86" s="61">
        <v>637800</v>
      </c>
      <c r="P86" s="61"/>
      <c r="Q86" s="62">
        <f>F86+K86</f>
        <v>160931900</v>
      </c>
    </row>
    <row r="87" spans="1:17" s="11" customFormat="1" ht="15">
      <c r="A87" s="83"/>
      <c r="B87" s="83"/>
      <c r="C87" s="22"/>
      <c r="D87" s="83"/>
      <c r="E87" s="32" t="s">
        <v>527</v>
      </c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2"/>
    </row>
    <row r="88" spans="1:17" s="11" customFormat="1" ht="30" customHeight="1">
      <c r="A88" s="84"/>
      <c r="B88" s="84"/>
      <c r="C88" s="22"/>
      <c r="D88" s="84"/>
      <c r="E88" s="32" t="s">
        <v>528</v>
      </c>
      <c r="F88" s="64">
        <f>G88+J88</f>
        <v>7200000</v>
      </c>
      <c r="G88" s="64">
        <v>7200000</v>
      </c>
      <c r="H88" s="64"/>
      <c r="I88" s="64"/>
      <c r="J88" s="64"/>
      <c r="K88" s="64">
        <f>L88+O88</f>
        <v>0</v>
      </c>
      <c r="L88" s="64"/>
      <c r="M88" s="64"/>
      <c r="N88" s="64"/>
      <c r="O88" s="64"/>
      <c r="P88" s="64"/>
      <c r="Q88" s="65">
        <f>F88+K88</f>
        <v>7200000</v>
      </c>
    </row>
    <row r="89" spans="1:17" s="11" customFormat="1" ht="36.75" customHeight="1">
      <c r="A89" s="22" t="s">
        <v>247</v>
      </c>
      <c r="B89" s="22" t="s">
        <v>625</v>
      </c>
      <c r="C89" s="22" t="s">
        <v>529</v>
      </c>
      <c r="D89" s="22" t="s">
        <v>580</v>
      </c>
      <c r="E89" s="31" t="s">
        <v>190</v>
      </c>
      <c r="F89" s="61">
        <f>G89+J89</f>
        <v>12024500</v>
      </c>
      <c r="G89" s="61">
        <v>12024500</v>
      </c>
      <c r="H89" s="61"/>
      <c r="I89" s="61"/>
      <c r="J89" s="61"/>
      <c r="K89" s="61">
        <f>L89+O89</f>
        <v>2435100</v>
      </c>
      <c r="L89" s="61">
        <v>2435100</v>
      </c>
      <c r="M89" s="61"/>
      <c r="N89" s="61"/>
      <c r="O89" s="61"/>
      <c r="P89" s="61"/>
      <c r="Q89" s="62">
        <f>F89+K89</f>
        <v>14459600</v>
      </c>
    </row>
    <row r="90" spans="1:17" s="11" customFormat="1" ht="30">
      <c r="A90" s="82" t="s">
        <v>238</v>
      </c>
      <c r="B90" s="82" t="s">
        <v>643</v>
      </c>
      <c r="C90" s="78" t="s">
        <v>544</v>
      </c>
      <c r="D90" s="82" t="s">
        <v>589</v>
      </c>
      <c r="E90" s="31" t="s">
        <v>642</v>
      </c>
      <c r="F90" s="61">
        <f>G90+J90</f>
        <v>410971567</v>
      </c>
      <c r="G90" s="61">
        <v>410971567</v>
      </c>
      <c r="H90" s="61"/>
      <c r="I90" s="61"/>
      <c r="J90" s="61"/>
      <c r="K90" s="61">
        <f>L90+O90</f>
        <v>28237206</v>
      </c>
      <c r="L90" s="61">
        <v>15256000</v>
      </c>
      <c r="M90" s="61"/>
      <c r="N90" s="61"/>
      <c r="O90" s="61">
        <v>12981206</v>
      </c>
      <c r="P90" s="61">
        <v>7255206</v>
      </c>
      <c r="Q90" s="62">
        <f>F90+K90</f>
        <v>439208773</v>
      </c>
    </row>
    <row r="91" spans="1:17" s="11" customFormat="1" ht="15">
      <c r="A91" s="83"/>
      <c r="B91" s="83"/>
      <c r="C91" s="78"/>
      <c r="D91" s="83"/>
      <c r="E91" s="32" t="s">
        <v>527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s="11" customFormat="1" ht="30">
      <c r="A92" s="84"/>
      <c r="B92" s="84"/>
      <c r="C92" s="78"/>
      <c r="D92" s="84"/>
      <c r="E92" s="32" t="s">
        <v>528</v>
      </c>
      <c r="F92" s="64">
        <f>G92+J92</f>
        <v>321233829</v>
      </c>
      <c r="G92" s="64">
        <v>321233829</v>
      </c>
      <c r="H92" s="64"/>
      <c r="I92" s="64"/>
      <c r="J92" s="64"/>
      <c r="K92" s="64">
        <f>L92+O92</f>
        <v>0</v>
      </c>
      <c r="L92" s="64"/>
      <c r="M92" s="64"/>
      <c r="N92" s="64"/>
      <c r="O92" s="64"/>
      <c r="P92" s="64"/>
      <c r="Q92" s="65">
        <f>F92+K92</f>
        <v>321233829</v>
      </c>
    </row>
    <row r="93" spans="1:17" s="11" customFormat="1" ht="30">
      <c r="A93" s="78" t="s">
        <v>248</v>
      </c>
      <c r="B93" s="78" t="s">
        <v>249</v>
      </c>
      <c r="C93" s="78" t="s">
        <v>545</v>
      </c>
      <c r="D93" s="78" t="s">
        <v>590</v>
      </c>
      <c r="E93" s="31" t="s">
        <v>644</v>
      </c>
      <c r="F93" s="61">
        <f>G93+J93</f>
        <v>1165576031.44</v>
      </c>
      <c r="G93" s="61">
        <v>1165576031.44</v>
      </c>
      <c r="H93" s="61"/>
      <c r="I93" s="61"/>
      <c r="J93" s="61"/>
      <c r="K93" s="61">
        <f>L93+O93</f>
        <v>36660562</v>
      </c>
      <c r="L93" s="61">
        <v>15393800</v>
      </c>
      <c r="M93" s="61">
        <v>0</v>
      </c>
      <c r="N93" s="61">
        <v>0</v>
      </c>
      <c r="O93" s="61">
        <v>21266762</v>
      </c>
      <c r="P93" s="61">
        <v>20700462</v>
      </c>
      <c r="Q93" s="62">
        <f>F93+K93</f>
        <v>1202236593.44</v>
      </c>
    </row>
    <row r="94" spans="1:17" s="11" customFormat="1" ht="15.75" customHeight="1">
      <c r="A94" s="78"/>
      <c r="B94" s="78"/>
      <c r="C94" s="78"/>
      <c r="D94" s="78"/>
      <c r="E94" s="32" t="s">
        <v>527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s="11" customFormat="1" ht="30">
      <c r="A95" s="78"/>
      <c r="B95" s="78"/>
      <c r="C95" s="78"/>
      <c r="D95" s="78"/>
      <c r="E95" s="32" t="s">
        <v>528</v>
      </c>
      <c r="F95" s="64">
        <f>G95+J95</f>
        <v>908656763.55</v>
      </c>
      <c r="G95" s="64">
        <v>908656763.55</v>
      </c>
      <c r="H95" s="64"/>
      <c r="I95" s="64"/>
      <c r="J95" s="64"/>
      <c r="K95" s="64">
        <f>L95+O95</f>
        <v>0</v>
      </c>
      <c r="L95" s="64"/>
      <c r="M95" s="64"/>
      <c r="N95" s="64"/>
      <c r="O95" s="64"/>
      <c r="P95" s="64"/>
      <c r="Q95" s="65">
        <f>F95+K95</f>
        <v>908656763.55</v>
      </c>
    </row>
    <row r="96" spans="1:17" s="11" customFormat="1" ht="45">
      <c r="A96" s="78" t="s">
        <v>239</v>
      </c>
      <c r="B96" s="78" t="s">
        <v>645</v>
      </c>
      <c r="C96" s="78" t="s">
        <v>546</v>
      </c>
      <c r="D96" s="78" t="s">
        <v>591</v>
      </c>
      <c r="E96" s="31" t="s">
        <v>250</v>
      </c>
      <c r="F96" s="61">
        <f>G96+J96</f>
        <v>74359914</v>
      </c>
      <c r="G96" s="61">
        <v>74359914</v>
      </c>
      <c r="H96" s="61"/>
      <c r="I96" s="61"/>
      <c r="J96" s="61"/>
      <c r="K96" s="61">
        <f>L96+O96</f>
        <v>1024588</v>
      </c>
      <c r="L96" s="61">
        <v>800300</v>
      </c>
      <c r="M96" s="61"/>
      <c r="N96" s="61"/>
      <c r="O96" s="61">
        <v>224288</v>
      </c>
      <c r="P96" s="61">
        <v>224288</v>
      </c>
      <c r="Q96" s="62">
        <f>F96+K96</f>
        <v>75384502</v>
      </c>
    </row>
    <row r="97" spans="1:17" s="11" customFormat="1" ht="15">
      <c r="A97" s="78"/>
      <c r="B97" s="78"/>
      <c r="C97" s="78"/>
      <c r="D97" s="78"/>
      <c r="E97" s="32" t="s">
        <v>527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s="11" customFormat="1" ht="30">
      <c r="A98" s="78"/>
      <c r="B98" s="78"/>
      <c r="C98" s="78"/>
      <c r="D98" s="78"/>
      <c r="E98" s="32" t="s">
        <v>528</v>
      </c>
      <c r="F98" s="64">
        <f>G98+J98</f>
        <v>59061122</v>
      </c>
      <c r="G98" s="64">
        <v>59061122</v>
      </c>
      <c r="H98" s="64"/>
      <c r="I98" s="64"/>
      <c r="J98" s="64"/>
      <c r="K98" s="64">
        <f>L98+O98</f>
        <v>0</v>
      </c>
      <c r="L98" s="64"/>
      <c r="M98" s="64"/>
      <c r="N98" s="64"/>
      <c r="O98" s="64"/>
      <c r="P98" s="64"/>
      <c r="Q98" s="65">
        <f>F98+K98</f>
        <v>59061122</v>
      </c>
    </row>
    <row r="99" spans="1:17" s="11" customFormat="1" ht="30">
      <c r="A99" s="78" t="s">
        <v>251</v>
      </c>
      <c r="B99" s="78" t="s">
        <v>252</v>
      </c>
      <c r="C99" s="78" t="s">
        <v>547</v>
      </c>
      <c r="D99" s="78" t="s">
        <v>592</v>
      </c>
      <c r="E99" s="31" t="s">
        <v>253</v>
      </c>
      <c r="F99" s="61">
        <f>G99+J99</f>
        <v>98729798.56</v>
      </c>
      <c r="G99" s="61">
        <v>98729798.56</v>
      </c>
      <c r="H99" s="61"/>
      <c r="I99" s="61"/>
      <c r="J99" s="61"/>
      <c r="K99" s="61">
        <f>L99+O99</f>
        <v>2559500</v>
      </c>
      <c r="L99" s="61"/>
      <c r="M99" s="61"/>
      <c r="N99" s="61"/>
      <c r="O99" s="61">
        <v>2559500</v>
      </c>
      <c r="P99" s="61">
        <v>2559500</v>
      </c>
      <c r="Q99" s="62">
        <f>F99+K99</f>
        <v>101289298.56</v>
      </c>
    </row>
    <row r="100" spans="1:17" s="11" customFormat="1" ht="15">
      <c r="A100" s="78"/>
      <c r="B100" s="78"/>
      <c r="C100" s="78"/>
      <c r="D100" s="78"/>
      <c r="E100" s="32" t="s">
        <v>527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</row>
    <row r="101" spans="1:17" s="11" customFormat="1" ht="30">
      <c r="A101" s="78"/>
      <c r="B101" s="78"/>
      <c r="C101" s="78"/>
      <c r="D101" s="78"/>
      <c r="E101" s="32" t="s">
        <v>528</v>
      </c>
      <c r="F101" s="64">
        <f>G101+J101</f>
        <v>81753700.45</v>
      </c>
      <c r="G101" s="64">
        <v>81753700.45</v>
      </c>
      <c r="H101" s="64"/>
      <c r="I101" s="64"/>
      <c r="J101" s="64"/>
      <c r="K101" s="64">
        <f>L101+O101</f>
        <v>0</v>
      </c>
      <c r="L101" s="64"/>
      <c r="M101" s="64"/>
      <c r="N101" s="64"/>
      <c r="O101" s="64"/>
      <c r="P101" s="64"/>
      <c r="Q101" s="65">
        <f>F101+K101</f>
        <v>81753700.45</v>
      </c>
    </row>
    <row r="102" spans="1:17" s="11" customFormat="1" ht="45">
      <c r="A102" s="78" t="s">
        <v>240</v>
      </c>
      <c r="B102" s="78" t="s">
        <v>646</v>
      </c>
      <c r="C102" s="78" t="s">
        <v>548</v>
      </c>
      <c r="D102" s="78" t="s">
        <v>593</v>
      </c>
      <c r="E102" s="31" t="s">
        <v>649</v>
      </c>
      <c r="F102" s="61">
        <f>G102+J102</f>
        <v>53352466</v>
      </c>
      <c r="G102" s="61">
        <v>53352466</v>
      </c>
      <c r="H102" s="61"/>
      <c r="I102" s="61"/>
      <c r="J102" s="61"/>
      <c r="K102" s="61">
        <f>L102+O102</f>
        <v>156000</v>
      </c>
      <c r="L102" s="61"/>
      <c r="M102" s="61"/>
      <c r="N102" s="61"/>
      <c r="O102" s="61">
        <v>156000</v>
      </c>
      <c r="P102" s="61">
        <v>156000</v>
      </c>
      <c r="Q102" s="62">
        <f>F102+K102</f>
        <v>53508466</v>
      </c>
    </row>
    <row r="103" spans="1:17" s="11" customFormat="1" ht="18" customHeight="1">
      <c r="A103" s="78"/>
      <c r="B103" s="78"/>
      <c r="C103" s="78"/>
      <c r="D103" s="78"/>
      <c r="E103" s="32" t="s">
        <v>527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s="11" customFormat="1" ht="30">
      <c r="A104" s="78"/>
      <c r="B104" s="78"/>
      <c r="C104" s="78"/>
      <c r="D104" s="78"/>
      <c r="E104" s="32" t="s">
        <v>528</v>
      </c>
      <c r="F104" s="64">
        <f>G104+J104</f>
        <v>47235786</v>
      </c>
      <c r="G104" s="64">
        <v>47235786</v>
      </c>
      <c r="H104" s="64"/>
      <c r="I104" s="64"/>
      <c r="J104" s="64"/>
      <c r="K104" s="64">
        <f>L104+O104</f>
        <v>0</v>
      </c>
      <c r="L104" s="64"/>
      <c r="M104" s="64"/>
      <c r="N104" s="64"/>
      <c r="O104" s="64"/>
      <c r="P104" s="64"/>
      <c r="Q104" s="65">
        <f>F104+K104</f>
        <v>47235786</v>
      </c>
    </row>
    <row r="105" spans="1:17" s="11" customFormat="1" ht="21" customHeight="1">
      <c r="A105" s="78" t="s">
        <v>241</v>
      </c>
      <c r="B105" s="78" t="s">
        <v>647</v>
      </c>
      <c r="C105" s="78" t="s">
        <v>549</v>
      </c>
      <c r="D105" s="78" t="s">
        <v>594</v>
      </c>
      <c r="E105" s="31" t="s">
        <v>651</v>
      </c>
      <c r="F105" s="61">
        <f>G105+J105</f>
        <v>48915992</v>
      </c>
      <c r="G105" s="61">
        <v>48915992</v>
      </c>
      <c r="H105" s="61"/>
      <c r="I105" s="61"/>
      <c r="J105" s="61"/>
      <c r="K105" s="61">
        <f>L105+O105</f>
        <v>708200</v>
      </c>
      <c r="L105" s="61">
        <v>708200</v>
      </c>
      <c r="M105" s="61"/>
      <c r="N105" s="61"/>
      <c r="O105" s="61"/>
      <c r="P105" s="61"/>
      <c r="Q105" s="62">
        <f>F105+K105</f>
        <v>49624192</v>
      </c>
    </row>
    <row r="106" spans="1:17" s="11" customFormat="1" ht="15">
      <c r="A106" s="78"/>
      <c r="B106" s="78"/>
      <c r="C106" s="78"/>
      <c r="D106" s="78"/>
      <c r="E106" s="32" t="s">
        <v>527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s="11" customFormat="1" ht="30">
      <c r="A107" s="78"/>
      <c r="B107" s="78"/>
      <c r="C107" s="78"/>
      <c r="D107" s="78"/>
      <c r="E107" s="32" t="s">
        <v>528</v>
      </c>
      <c r="F107" s="64">
        <f>G107+J107</f>
        <v>41322313</v>
      </c>
      <c r="G107" s="64">
        <v>41322313</v>
      </c>
      <c r="H107" s="64"/>
      <c r="I107" s="64"/>
      <c r="J107" s="64"/>
      <c r="K107" s="64">
        <f>L107+O107</f>
        <v>0</v>
      </c>
      <c r="L107" s="64"/>
      <c r="M107" s="64"/>
      <c r="N107" s="64"/>
      <c r="O107" s="64"/>
      <c r="P107" s="64"/>
      <c r="Q107" s="65">
        <f>F107+K107</f>
        <v>41322313</v>
      </c>
    </row>
    <row r="108" spans="1:17" s="11" customFormat="1" ht="30">
      <c r="A108" s="78" t="s">
        <v>242</v>
      </c>
      <c r="B108" s="78" t="s">
        <v>648</v>
      </c>
      <c r="C108" s="78" t="s">
        <v>550</v>
      </c>
      <c r="D108" s="78" t="s">
        <v>595</v>
      </c>
      <c r="E108" s="31" t="s">
        <v>254</v>
      </c>
      <c r="F108" s="61">
        <f>G108+J108</f>
        <v>590574810</v>
      </c>
      <c r="G108" s="61">
        <v>590574810</v>
      </c>
      <c r="H108" s="61"/>
      <c r="I108" s="61"/>
      <c r="J108" s="61"/>
      <c r="K108" s="61">
        <f>L108+O108</f>
        <v>48500</v>
      </c>
      <c r="L108" s="61">
        <v>8000</v>
      </c>
      <c r="M108" s="61"/>
      <c r="N108" s="61"/>
      <c r="O108" s="61">
        <v>40500</v>
      </c>
      <c r="P108" s="61"/>
      <c r="Q108" s="62">
        <f>F108+K108</f>
        <v>590623310</v>
      </c>
    </row>
    <row r="109" spans="1:17" s="17" customFormat="1" ht="15">
      <c r="A109" s="78"/>
      <c r="B109" s="78"/>
      <c r="C109" s="78"/>
      <c r="D109" s="78"/>
      <c r="E109" s="32" t="s">
        <v>527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</row>
    <row r="110" spans="1:17" s="17" customFormat="1" ht="30">
      <c r="A110" s="78"/>
      <c r="B110" s="78"/>
      <c r="C110" s="78"/>
      <c r="D110" s="78"/>
      <c r="E110" s="32" t="s">
        <v>528</v>
      </c>
      <c r="F110" s="64">
        <f>G110+J110</f>
        <v>438034912</v>
      </c>
      <c r="G110" s="64">
        <v>438034912</v>
      </c>
      <c r="H110" s="64"/>
      <c r="I110" s="64"/>
      <c r="J110" s="64"/>
      <c r="K110" s="64">
        <f>L110+O110</f>
        <v>0</v>
      </c>
      <c r="L110" s="64"/>
      <c r="M110" s="64"/>
      <c r="N110" s="64"/>
      <c r="O110" s="64"/>
      <c r="P110" s="64"/>
      <c r="Q110" s="65">
        <f>F110+K110</f>
        <v>438034912</v>
      </c>
    </row>
    <row r="111" spans="1:17" s="11" customFormat="1" ht="30">
      <c r="A111" s="78" t="s">
        <v>243</v>
      </c>
      <c r="B111" s="78" t="s">
        <v>650</v>
      </c>
      <c r="C111" s="78" t="s">
        <v>551</v>
      </c>
      <c r="D111" s="78" t="s">
        <v>596</v>
      </c>
      <c r="E111" s="31" t="s">
        <v>653</v>
      </c>
      <c r="F111" s="61">
        <f>G111+J111</f>
        <v>12886244</v>
      </c>
      <c r="G111" s="61">
        <v>12886244</v>
      </c>
      <c r="H111" s="61"/>
      <c r="I111" s="61"/>
      <c r="J111" s="61"/>
      <c r="K111" s="61">
        <f>L111+O111</f>
        <v>0</v>
      </c>
      <c r="L111" s="61"/>
      <c r="M111" s="61"/>
      <c r="N111" s="61"/>
      <c r="O111" s="61"/>
      <c r="P111" s="61"/>
      <c r="Q111" s="62">
        <f>F111+K111</f>
        <v>12886244</v>
      </c>
    </row>
    <row r="112" spans="1:17" s="11" customFormat="1" ht="16.5" customHeight="1">
      <c r="A112" s="78"/>
      <c r="B112" s="78"/>
      <c r="C112" s="78"/>
      <c r="D112" s="78"/>
      <c r="E112" s="32" t="s">
        <v>527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</row>
    <row r="113" spans="1:17" s="11" customFormat="1" ht="30">
      <c r="A113" s="78"/>
      <c r="B113" s="78"/>
      <c r="C113" s="78"/>
      <c r="D113" s="78"/>
      <c r="E113" s="32" t="s">
        <v>528</v>
      </c>
      <c r="F113" s="64">
        <f>G113+J113</f>
        <v>11544698</v>
      </c>
      <c r="G113" s="64">
        <v>11544698</v>
      </c>
      <c r="H113" s="64"/>
      <c r="I113" s="64"/>
      <c r="J113" s="64"/>
      <c r="K113" s="64">
        <f>L113+O113</f>
        <v>0</v>
      </c>
      <c r="L113" s="64"/>
      <c r="M113" s="64"/>
      <c r="N113" s="64"/>
      <c r="O113" s="64"/>
      <c r="P113" s="64"/>
      <c r="Q113" s="65">
        <f>F113+K113</f>
        <v>11544698</v>
      </c>
    </row>
    <row r="114" spans="1:17" s="11" customFormat="1" ht="30">
      <c r="A114" s="78" t="s">
        <v>244</v>
      </c>
      <c r="B114" s="78" t="s">
        <v>652</v>
      </c>
      <c r="C114" s="78" t="s">
        <v>552</v>
      </c>
      <c r="D114" s="78" t="s">
        <v>596</v>
      </c>
      <c r="E114" s="31" t="s">
        <v>255</v>
      </c>
      <c r="F114" s="61">
        <f>G114+J114</f>
        <v>11890864</v>
      </c>
      <c r="G114" s="61">
        <v>11890864</v>
      </c>
      <c r="H114" s="61"/>
      <c r="I114" s="61"/>
      <c r="J114" s="61"/>
      <c r="K114" s="61">
        <f>L114+O114</f>
        <v>9331300</v>
      </c>
      <c r="L114" s="61">
        <v>9281300</v>
      </c>
      <c r="M114" s="61"/>
      <c r="N114" s="61"/>
      <c r="O114" s="61">
        <v>50000</v>
      </c>
      <c r="P114" s="61"/>
      <c r="Q114" s="62">
        <f>F114+K114</f>
        <v>21222164</v>
      </c>
    </row>
    <row r="115" spans="1:17" s="11" customFormat="1" ht="15">
      <c r="A115" s="78"/>
      <c r="B115" s="78"/>
      <c r="C115" s="78"/>
      <c r="D115" s="78"/>
      <c r="E115" s="32" t="s">
        <v>527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2"/>
    </row>
    <row r="116" spans="1:17" s="11" customFormat="1" ht="30">
      <c r="A116" s="78"/>
      <c r="B116" s="78"/>
      <c r="C116" s="78"/>
      <c r="D116" s="78"/>
      <c r="E116" s="32" t="s">
        <v>528</v>
      </c>
      <c r="F116" s="64">
        <f>G116+J116</f>
        <v>9903516</v>
      </c>
      <c r="G116" s="64">
        <v>9903516</v>
      </c>
      <c r="H116" s="64"/>
      <c r="I116" s="64"/>
      <c r="J116" s="64"/>
      <c r="K116" s="64">
        <f>L116+O116</f>
        <v>0</v>
      </c>
      <c r="L116" s="64"/>
      <c r="M116" s="64"/>
      <c r="N116" s="64"/>
      <c r="O116" s="64"/>
      <c r="P116" s="64"/>
      <c r="Q116" s="65">
        <f>F116+K116</f>
        <v>9903516</v>
      </c>
    </row>
    <row r="117" spans="1:17" s="11" customFormat="1" ht="45">
      <c r="A117" s="78" t="s">
        <v>256</v>
      </c>
      <c r="B117" s="78" t="s">
        <v>257</v>
      </c>
      <c r="C117" s="78" t="s">
        <v>553</v>
      </c>
      <c r="D117" s="78" t="s">
        <v>477</v>
      </c>
      <c r="E117" s="31" t="s">
        <v>838</v>
      </c>
      <c r="F117" s="61">
        <f>G117+J117</f>
        <v>15611365.91</v>
      </c>
      <c r="G117" s="61">
        <v>15611365.91</v>
      </c>
      <c r="H117" s="61"/>
      <c r="I117" s="61"/>
      <c r="J117" s="61"/>
      <c r="K117" s="61">
        <f>L117+O117</f>
        <v>100000</v>
      </c>
      <c r="L117" s="61"/>
      <c r="M117" s="61"/>
      <c r="N117" s="61"/>
      <c r="O117" s="61">
        <v>100000</v>
      </c>
      <c r="P117" s="61">
        <v>100000</v>
      </c>
      <c r="Q117" s="62">
        <f>F117+K117</f>
        <v>15711365.91</v>
      </c>
    </row>
    <row r="118" spans="1:17" s="11" customFormat="1" ht="15">
      <c r="A118" s="78"/>
      <c r="B118" s="78"/>
      <c r="C118" s="78"/>
      <c r="D118" s="78"/>
      <c r="E118" s="32" t="s">
        <v>527</v>
      </c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2"/>
    </row>
    <row r="119" spans="1:17" s="11" customFormat="1" ht="30">
      <c r="A119" s="78"/>
      <c r="B119" s="78"/>
      <c r="C119" s="78"/>
      <c r="D119" s="78"/>
      <c r="E119" s="32" t="s">
        <v>528</v>
      </c>
      <c r="F119" s="64">
        <f>G119+J119</f>
        <v>14322226.13</v>
      </c>
      <c r="G119" s="64">
        <v>14322226.13</v>
      </c>
      <c r="H119" s="64"/>
      <c r="I119" s="64"/>
      <c r="J119" s="64"/>
      <c r="K119" s="64">
        <f>L119+O119</f>
        <v>0</v>
      </c>
      <c r="L119" s="64"/>
      <c r="M119" s="64"/>
      <c r="N119" s="64"/>
      <c r="O119" s="66"/>
      <c r="P119" s="64"/>
      <c r="Q119" s="65">
        <f>F119+K119</f>
        <v>14322226.13</v>
      </c>
    </row>
    <row r="120" spans="1:17" s="11" customFormat="1" ht="30">
      <c r="A120" s="78" t="s">
        <v>245</v>
      </c>
      <c r="B120" s="78" t="s">
        <v>654</v>
      </c>
      <c r="C120" s="78" t="s">
        <v>554</v>
      </c>
      <c r="D120" s="78" t="s">
        <v>478</v>
      </c>
      <c r="E120" s="31" t="s">
        <v>656</v>
      </c>
      <c r="F120" s="61">
        <f>G120+J120</f>
        <v>22111533</v>
      </c>
      <c r="G120" s="61">
        <v>22111533</v>
      </c>
      <c r="H120" s="61"/>
      <c r="I120" s="61"/>
      <c r="J120" s="61"/>
      <c r="K120" s="61">
        <f>L120+O120</f>
        <v>0</v>
      </c>
      <c r="L120" s="61"/>
      <c r="M120" s="61"/>
      <c r="N120" s="61"/>
      <c r="O120" s="61"/>
      <c r="P120" s="61"/>
      <c r="Q120" s="62">
        <f>F120+K120</f>
        <v>22111533</v>
      </c>
    </row>
    <row r="121" spans="1:17" s="11" customFormat="1" ht="15">
      <c r="A121" s="78"/>
      <c r="B121" s="78"/>
      <c r="C121" s="78"/>
      <c r="D121" s="78"/>
      <c r="E121" s="32" t="s">
        <v>527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2"/>
    </row>
    <row r="122" spans="1:17" s="11" customFormat="1" ht="30">
      <c r="A122" s="78"/>
      <c r="B122" s="78"/>
      <c r="C122" s="78"/>
      <c r="D122" s="78"/>
      <c r="E122" s="32" t="s">
        <v>528</v>
      </c>
      <c r="F122" s="64">
        <f>G122+J122</f>
        <v>20650369</v>
      </c>
      <c r="G122" s="64">
        <v>20650369</v>
      </c>
      <c r="H122" s="64"/>
      <c r="I122" s="64"/>
      <c r="J122" s="64"/>
      <c r="K122" s="64">
        <f>L122+O122</f>
        <v>0</v>
      </c>
      <c r="L122" s="64"/>
      <c r="M122" s="64"/>
      <c r="N122" s="64"/>
      <c r="O122" s="64"/>
      <c r="P122" s="64"/>
      <c r="Q122" s="65">
        <f>F122+K122</f>
        <v>20650369</v>
      </c>
    </row>
    <row r="123" spans="1:17" s="11" customFormat="1" ht="34.5" customHeight="1">
      <c r="A123" s="33" t="s">
        <v>246</v>
      </c>
      <c r="B123" s="33" t="s">
        <v>655</v>
      </c>
      <c r="C123" s="33"/>
      <c r="D123" s="33"/>
      <c r="E123" s="34" t="s">
        <v>474</v>
      </c>
      <c r="F123" s="63">
        <f>F124+F127+F130+F133</f>
        <v>10168350</v>
      </c>
      <c r="G123" s="63">
        <f>G124+G127+G130+G133</f>
        <v>10168350</v>
      </c>
      <c r="H123" s="63">
        <f aca="true" t="shared" si="16" ref="H123:Q123">H124+H127+H130+H133</f>
        <v>0</v>
      </c>
      <c r="I123" s="63">
        <f t="shared" si="16"/>
        <v>0</v>
      </c>
      <c r="J123" s="63">
        <f t="shared" si="16"/>
        <v>0</v>
      </c>
      <c r="K123" s="63">
        <f t="shared" si="16"/>
        <v>0</v>
      </c>
      <c r="L123" s="63">
        <f t="shared" si="16"/>
        <v>0</v>
      </c>
      <c r="M123" s="63">
        <f t="shared" si="16"/>
        <v>0</v>
      </c>
      <c r="N123" s="63">
        <f t="shared" si="16"/>
        <v>0</v>
      </c>
      <c r="O123" s="63">
        <f t="shared" si="16"/>
        <v>0</v>
      </c>
      <c r="P123" s="63">
        <f t="shared" si="16"/>
        <v>0</v>
      </c>
      <c r="Q123" s="62">
        <f t="shared" si="16"/>
        <v>10168350</v>
      </c>
    </row>
    <row r="124" spans="1:17" s="11" customFormat="1" ht="45">
      <c r="A124" s="87" t="s">
        <v>258</v>
      </c>
      <c r="B124" s="87" t="s">
        <v>259</v>
      </c>
      <c r="C124" s="87" t="s">
        <v>556</v>
      </c>
      <c r="D124" s="87" t="s">
        <v>478</v>
      </c>
      <c r="E124" s="32" t="s">
        <v>260</v>
      </c>
      <c r="F124" s="64">
        <f>G124+J124</f>
        <v>3237028</v>
      </c>
      <c r="G124" s="64">
        <v>3237028</v>
      </c>
      <c r="H124" s="64"/>
      <c r="I124" s="64"/>
      <c r="J124" s="64"/>
      <c r="K124" s="64">
        <f>L124+O124</f>
        <v>0</v>
      </c>
      <c r="L124" s="64"/>
      <c r="M124" s="64"/>
      <c r="N124" s="64"/>
      <c r="O124" s="64"/>
      <c r="P124" s="64"/>
      <c r="Q124" s="65">
        <f>F124+K124</f>
        <v>3237028</v>
      </c>
    </row>
    <row r="125" spans="1:17" s="11" customFormat="1" ht="15">
      <c r="A125" s="87"/>
      <c r="B125" s="87"/>
      <c r="C125" s="87"/>
      <c r="D125" s="87"/>
      <c r="E125" s="32" t="s">
        <v>526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5"/>
    </row>
    <row r="126" spans="1:17" s="11" customFormat="1" ht="30">
      <c r="A126" s="87"/>
      <c r="B126" s="87"/>
      <c r="C126" s="87"/>
      <c r="D126" s="87"/>
      <c r="E126" s="32" t="s">
        <v>528</v>
      </c>
      <c r="F126" s="64">
        <f>G126+J126</f>
        <v>950000</v>
      </c>
      <c r="G126" s="64">
        <v>950000</v>
      </c>
      <c r="H126" s="64"/>
      <c r="I126" s="64"/>
      <c r="J126" s="64"/>
      <c r="K126" s="64">
        <f>L126+O126</f>
        <v>0</v>
      </c>
      <c r="L126" s="64"/>
      <c r="M126" s="64"/>
      <c r="N126" s="64"/>
      <c r="O126" s="64"/>
      <c r="P126" s="64"/>
      <c r="Q126" s="65">
        <f>F126+K126</f>
        <v>950000</v>
      </c>
    </row>
    <row r="127" spans="1:17" s="11" customFormat="1" ht="45" hidden="1">
      <c r="A127" s="87" t="s">
        <v>261</v>
      </c>
      <c r="B127" s="87" t="s">
        <v>262</v>
      </c>
      <c r="C127" s="87" t="s">
        <v>557</v>
      </c>
      <c r="D127" s="87" t="s">
        <v>478</v>
      </c>
      <c r="E127" s="32" t="s">
        <v>263</v>
      </c>
      <c r="F127" s="64">
        <f>G127+J127</f>
        <v>0</v>
      </c>
      <c r="G127" s="64"/>
      <c r="H127" s="64"/>
      <c r="I127" s="64"/>
      <c r="J127" s="64"/>
      <c r="K127" s="64">
        <f>L127+O127</f>
        <v>0</v>
      </c>
      <c r="L127" s="64"/>
      <c r="M127" s="64"/>
      <c r="N127" s="64"/>
      <c r="O127" s="64"/>
      <c r="P127" s="64"/>
      <c r="Q127" s="65">
        <f>F127+K127</f>
        <v>0</v>
      </c>
    </row>
    <row r="128" spans="1:17" s="11" customFormat="1" ht="15" hidden="1">
      <c r="A128" s="87"/>
      <c r="B128" s="87"/>
      <c r="C128" s="87"/>
      <c r="D128" s="87"/>
      <c r="E128" s="32" t="s">
        <v>526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s="11" customFormat="1" ht="30" hidden="1">
      <c r="A129" s="87"/>
      <c r="B129" s="87"/>
      <c r="C129" s="87"/>
      <c r="D129" s="87"/>
      <c r="E129" s="32" t="s">
        <v>528</v>
      </c>
      <c r="F129" s="64">
        <f>G129+J129</f>
        <v>0</v>
      </c>
      <c r="G129" s="64"/>
      <c r="H129" s="64"/>
      <c r="I129" s="64"/>
      <c r="J129" s="64"/>
      <c r="K129" s="64">
        <f>L129+O129</f>
        <v>0</v>
      </c>
      <c r="L129" s="64"/>
      <c r="M129" s="64"/>
      <c r="N129" s="64"/>
      <c r="O129" s="64"/>
      <c r="P129" s="64"/>
      <c r="Q129" s="65">
        <f>F129+K129</f>
        <v>0</v>
      </c>
    </row>
    <row r="130" spans="1:17" s="11" customFormat="1" ht="30">
      <c r="A130" s="35" t="s">
        <v>264</v>
      </c>
      <c r="B130" s="35" t="s">
        <v>265</v>
      </c>
      <c r="C130" s="35" t="s">
        <v>558</v>
      </c>
      <c r="D130" s="35" t="s">
        <v>478</v>
      </c>
      <c r="E130" s="32" t="s">
        <v>703</v>
      </c>
      <c r="F130" s="64">
        <f>G130+J130</f>
        <v>6931322</v>
      </c>
      <c r="G130" s="64">
        <v>6931322</v>
      </c>
      <c r="H130" s="64"/>
      <c r="I130" s="64"/>
      <c r="J130" s="64"/>
      <c r="K130" s="64">
        <f>L130+O130</f>
        <v>0</v>
      </c>
      <c r="L130" s="64"/>
      <c r="M130" s="64"/>
      <c r="N130" s="64"/>
      <c r="O130" s="64"/>
      <c r="P130" s="64"/>
      <c r="Q130" s="65">
        <f>F130+K130</f>
        <v>6931322</v>
      </c>
    </row>
    <row r="131" spans="1:17" s="11" customFormat="1" ht="15" hidden="1">
      <c r="A131" s="47"/>
      <c r="B131" s="47"/>
      <c r="C131" s="47"/>
      <c r="D131" s="47"/>
      <c r="E131" s="46" t="s">
        <v>526</v>
      </c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8"/>
    </row>
    <row r="132" spans="1:17" s="11" customFormat="1" ht="30" hidden="1">
      <c r="A132" s="48"/>
      <c r="B132" s="48"/>
      <c r="C132" s="48"/>
      <c r="D132" s="48"/>
      <c r="E132" s="32" t="s">
        <v>528</v>
      </c>
      <c r="F132" s="64">
        <f>G132+J132</f>
        <v>0</v>
      </c>
      <c r="G132" s="64"/>
      <c r="H132" s="64"/>
      <c r="I132" s="64"/>
      <c r="J132" s="64"/>
      <c r="K132" s="64">
        <f>L132+O132</f>
        <v>0</v>
      </c>
      <c r="L132" s="64"/>
      <c r="M132" s="64"/>
      <c r="N132" s="64"/>
      <c r="O132" s="64"/>
      <c r="P132" s="64"/>
      <c r="Q132" s="65">
        <f>F132+K132</f>
        <v>0</v>
      </c>
    </row>
    <row r="133" spans="1:17" s="11" customFormat="1" ht="292.5" customHeight="1" hidden="1">
      <c r="A133" s="87" t="s">
        <v>750</v>
      </c>
      <c r="B133" s="87" t="s">
        <v>751</v>
      </c>
      <c r="C133" s="87"/>
      <c r="D133" s="87" t="s">
        <v>478</v>
      </c>
      <c r="E133" s="32" t="s">
        <v>752</v>
      </c>
      <c r="F133" s="64">
        <f>G133+J133</f>
        <v>0</v>
      </c>
      <c r="G133" s="61"/>
      <c r="H133" s="64"/>
      <c r="I133" s="64"/>
      <c r="J133" s="64"/>
      <c r="K133" s="64">
        <f>L133+O133</f>
        <v>0</v>
      </c>
      <c r="L133" s="64"/>
      <c r="M133" s="64"/>
      <c r="N133" s="64"/>
      <c r="O133" s="64"/>
      <c r="P133" s="64"/>
      <c r="Q133" s="65">
        <f>F133+K133</f>
        <v>0</v>
      </c>
    </row>
    <row r="134" spans="1:17" s="11" customFormat="1" ht="292.5" customHeight="1" hidden="1">
      <c r="A134" s="87"/>
      <c r="B134" s="87"/>
      <c r="C134" s="87"/>
      <c r="D134" s="87"/>
      <c r="E134" s="32" t="s">
        <v>526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5"/>
    </row>
    <row r="135" spans="1:17" s="11" customFormat="1" ht="292.5" customHeight="1" hidden="1">
      <c r="A135" s="87"/>
      <c r="B135" s="87"/>
      <c r="C135" s="87"/>
      <c r="D135" s="87"/>
      <c r="E135" s="32" t="s">
        <v>528</v>
      </c>
      <c r="F135" s="64">
        <f aca="true" t="shared" si="17" ref="F135:F153">G135+J135</f>
        <v>0</v>
      </c>
      <c r="G135" s="61"/>
      <c r="H135" s="64"/>
      <c r="I135" s="64"/>
      <c r="J135" s="64"/>
      <c r="K135" s="64">
        <f>L135+O135</f>
        <v>0</v>
      </c>
      <c r="L135" s="64"/>
      <c r="M135" s="64"/>
      <c r="N135" s="64"/>
      <c r="O135" s="64"/>
      <c r="P135" s="64"/>
      <c r="Q135" s="65">
        <f>F135+K135</f>
        <v>0</v>
      </c>
    </row>
    <row r="136" spans="1:17" s="11" customFormat="1" ht="28.5" customHeight="1">
      <c r="A136" s="33" t="s">
        <v>266</v>
      </c>
      <c r="B136" s="33" t="s">
        <v>267</v>
      </c>
      <c r="C136" s="33" t="s">
        <v>555</v>
      </c>
      <c r="D136" s="33"/>
      <c r="E136" s="34" t="s">
        <v>74</v>
      </c>
      <c r="F136" s="63">
        <f t="shared" si="17"/>
        <v>294802934.97</v>
      </c>
      <c r="G136" s="63">
        <f>G137+G140</f>
        <v>294802934.97</v>
      </c>
      <c r="H136" s="63">
        <f>H137+H140</f>
        <v>0</v>
      </c>
      <c r="I136" s="63">
        <f>I137+I140</f>
        <v>0</v>
      </c>
      <c r="J136" s="63">
        <f>J137+J140</f>
        <v>0</v>
      </c>
      <c r="K136" s="63">
        <f>L136+O136</f>
        <v>509642948.4</v>
      </c>
      <c r="L136" s="63">
        <f>L137+L140</f>
        <v>23717973.95</v>
      </c>
      <c r="M136" s="63">
        <f>M137+M140</f>
        <v>0</v>
      </c>
      <c r="N136" s="63">
        <f>N137+N140</f>
        <v>0</v>
      </c>
      <c r="O136" s="63">
        <f>O137+O140</f>
        <v>485924974.45</v>
      </c>
      <c r="P136" s="63">
        <f>P137+P140</f>
        <v>485874974.45</v>
      </c>
      <c r="Q136" s="62">
        <f>F136+K136</f>
        <v>804445883.37</v>
      </c>
    </row>
    <row r="137" spans="1:17" s="30" customFormat="1" ht="45">
      <c r="A137" s="79" t="s">
        <v>68</v>
      </c>
      <c r="B137" s="79" t="s">
        <v>69</v>
      </c>
      <c r="C137" s="79"/>
      <c r="D137" s="79" t="s">
        <v>478</v>
      </c>
      <c r="E137" s="32" t="s">
        <v>72</v>
      </c>
      <c r="F137" s="69">
        <f t="shared" si="17"/>
        <v>102767384.09</v>
      </c>
      <c r="G137" s="69">
        <v>102767384.09</v>
      </c>
      <c r="H137" s="69"/>
      <c r="I137" s="69"/>
      <c r="J137" s="69"/>
      <c r="K137" s="69">
        <f>L137+O137</f>
        <v>4653400</v>
      </c>
      <c r="L137" s="69">
        <v>4422900</v>
      </c>
      <c r="M137" s="69">
        <v>0</v>
      </c>
      <c r="N137" s="69">
        <v>0</v>
      </c>
      <c r="O137" s="69">
        <v>230500</v>
      </c>
      <c r="P137" s="69">
        <v>180500</v>
      </c>
      <c r="Q137" s="65">
        <f>F137+K137</f>
        <v>107420784.09</v>
      </c>
    </row>
    <row r="138" spans="1:17" s="30" customFormat="1" ht="14.25" customHeight="1">
      <c r="A138" s="80"/>
      <c r="B138" s="80"/>
      <c r="C138" s="80"/>
      <c r="D138" s="80"/>
      <c r="E138" s="32" t="s">
        <v>526</v>
      </c>
      <c r="F138" s="69">
        <f t="shared" si="17"/>
        <v>0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5"/>
    </row>
    <row r="139" spans="1:17" s="30" customFormat="1" ht="30">
      <c r="A139" s="81"/>
      <c r="B139" s="81"/>
      <c r="C139" s="81"/>
      <c r="D139" s="81"/>
      <c r="E139" s="32" t="s">
        <v>528</v>
      </c>
      <c r="F139" s="69">
        <f t="shared" si="17"/>
        <v>83846764.87</v>
      </c>
      <c r="G139" s="69">
        <v>83846764.87</v>
      </c>
      <c r="H139" s="69"/>
      <c r="I139" s="69"/>
      <c r="J139" s="69"/>
      <c r="K139" s="69">
        <f>L139+O139</f>
        <v>0</v>
      </c>
      <c r="L139" s="69"/>
      <c r="M139" s="69">
        <v>0</v>
      </c>
      <c r="N139" s="69">
        <v>0</v>
      </c>
      <c r="O139" s="69"/>
      <c r="P139" s="69"/>
      <c r="Q139" s="65">
        <f>F139+K139</f>
        <v>83846764.87</v>
      </c>
    </row>
    <row r="140" spans="1:17" s="30" customFormat="1" ht="30">
      <c r="A140" s="79" t="s">
        <v>70</v>
      </c>
      <c r="B140" s="79" t="s">
        <v>71</v>
      </c>
      <c r="C140" s="79"/>
      <c r="D140" s="79" t="s">
        <v>478</v>
      </c>
      <c r="E140" s="32" t="s">
        <v>73</v>
      </c>
      <c r="F140" s="69">
        <f t="shared" si="17"/>
        <v>192035550.88</v>
      </c>
      <c r="G140" s="69">
        <v>192035550.88</v>
      </c>
      <c r="H140" s="69"/>
      <c r="I140" s="69"/>
      <c r="J140" s="69"/>
      <c r="K140" s="69">
        <f>L140+O140</f>
        <v>504989548.4</v>
      </c>
      <c r="L140" s="69">
        <v>19295073.95</v>
      </c>
      <c r="M140" s="69">
        <v>0</v>
      </c>
      <c r="N140" s="69">
        <v>0</v>
      </c>
      <c r="O140" s="69">
        <v>485694474.45</v>
      </c>
      <c r="P140" s="69">
        <v>485694474.45</v>
      </c>
      <c r="Q140" s="65">
        <f>F140+K140</f>
        <v>697025099.28</v>
      </c>
    </row>
    <row r="141" spans="1:17" s="30" customFormat="1" ht="14.25" customHeight="1">
      <c r="A141" s="80"/>
      <c r="B141" s="80"/>
      <c r="C141" s="80"/>
      <c r="D141" s="80"/>
      <c r="E141" s="32" t="s">
        <v>526</v>
      </c>
      <c r="F141" s="69">
        <f t="shared" si="17"/>
        <v>0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5"/>
    </row>
    <row r="142" spans="1:17" s="30" customFormat="1" ht="30">
      <c r="A142" s="81"/>
      <c r="B142" s="81"/>
      <c r="C142" s="81"/>
      <c r="D142" s="81"/>
      <c r="E142" s="32" t="s">
        <v>528</v>
      </c>
      <c r="F142" s="69">
        <f t="shared" si="17"/>
        <v>84919600</v>
      </c>
      <c r="G142" s="69">
        <v>84919600</v>
      </c>
      <c r="H142" s="69"/>
      <c r="I142" s="69"/>
      <c r="J142" s="69"/>
      <c r="K142" s="69">
        <f>L142+O142</f>
        <v>248799600</v>
      </c>
      <c r="L142" s="69">
        <v>17675900</v>
      </c>
      <c r="M142" s="69">
        <v>0</v>
      </c>
      <c r="N142" s="69">
        <v>0</v>
      </c>
      <c r="O142" s="69">
        <v>231123700</v>
      </c>
      <c r="P142" s="69">
        <v>231123700</v>
      </c>
      <c r="Q142" s="65">
        <f>F142+K142</f>
        <v>333719200</v>
      </c>
    </row>
    <row r="143" spans="1:17" s="11" customFormat="1" ht="18.75" customHeight="1">
      <c r="A143" s="22" t="s">
        <v>268</v>
      </c>
      <c r="B143" s="22" t="s">
        <v>682</v>
      </c>
      <c r="C143" s="22">
        <v>110201</v>
      </c>
      <c r="D143" s="22" t="s">
        <v>479</v>
      </c>
      <c r="E143" s="31" t="s">
        <v>269</v>
      </c>
      <c r="F143" s="61">
        <f t="shared" si="17"/>
        <v>3107300</v>
      </c>
      <c r="G143" s="61">
        <v>3107300</v>
      </c>
      <c r="H143" s="61">
        <v>2053200</v>
      </c>
      <c r="I143" s="61">
        <v>80000</v>
      </c>
      <c r="J143" s="61"/>
      <c r="K143" s="61">
        <f>L143+O143</f>
        <v>163000</v>
      </c>
      <c r="L143" s="61"/>
      <c r="M143" s="61"/>
      <c r="N143" s="61"/>
      <c r="O143" s="61">
        <v>163000</v>
      </c>
      <c r="P143" s="61">
        <v>163000</v>
      </c>
      <c r="Q143" s="62">
        <f>F143+K143</f>
        <v>3270300</v>
      </c>
    </row>
    <row r="144" spans="1:17" s="11" customFormat="1" ht="292.5" customHeight="1" hidden="1">
      <c r="A144" s="22" t="s">
        <v>466</v>
      </c>
      <c r="B144" s="37">
        <v>7310</v>
      </c>
      <c r="C144" s="22" t="s">
        <v>523</v>
      </c>
      <c r="D144" s="22" t="s">
        <v>504</v>
      </c>
      <c r="E144" s="31" t="s">
        <v>759</v>
      </c>
      <c r="F144" s="61">
        <f t="shared" si="17"/>
        <v>0</v>
      </c>
      <c r="G144" s="61"/>
      <c r="H144" s="61"/>
      <c r="I144" s="61"/>
      <c r="J144" s="61"/>
      <c r="K144" s="61">
        <f>L144+O144</f>
        <v>0</v>
      </c>
      <c r="L144" s="61"/>
      <c r="M144" s="61"/>
      <c r="N144" s="61"/>
      <c r="O144" s="61"/>
      <c r="P144" s="61"/>
      <c r="Q144" s="62">
        <f>F144+K144</f>
        <v>0</v>
      </c>
    </row>
    <row r="145" spans="1:17" s="44" customFormat="1" ht="27.75" customHeight="1">
      <c r="A145" s="33" t="s">
        <v>145</v>
      </c>
      <c r="B145" s="33">
        <v>7320</v>
      </c>
      <c r="C145" s="33" t="s">
        <v>523</v>
      </c>
      <c r="D145" s="33"/>
      <c r="E145" s="34" t="s">
        <v>836</v>
      </c>
      <c r="F145" s="63">
        <f>F146</f>
        <v>0</v>
      </c>
      <c r="G145" s="63">
        <f aca="true" t="shared" si="18" ref="G145:Q145">G146</f>
        <v>0</v>
      </c>
      <c r="H145" s="63">
        <f t="shared" si="18"/>
        <v>0</v>
      </c>
      <c r="I145" s="63">
        <f t="shared" si="18"/>
        <v>0</v>
      </c>
      <c r="J145" s="63">
        <f t="shared" si="18"/>
        <v>0</v>
      </c>
      <c r="K145" s="63">
        <f t="shared" si="18"/>
        <v>9794032</v>
      </c>
      <c r="L145" s="63">
        <f t="shared" si="18"/>
        <v>0</v>
      </c>
      <c r="M145" s="63">
        <f t="shared" si="18"/>
        <v>0</v>
      </c>
      <c r="N145" s="63">
        <f t="shared" si="18"/>
        <v>0</v>
      </c>
      <c r="O145" s="63">
        <f t="shared" si="18"/>
        <v>9794032</v>
      </c>
      <c r="P145" s="63">
        <f t="shared" si="18"/>
        <v>9794032</v>
      </c>
      <c r="Q145" s="62">
        <f t="shared" si="18"/>
        <v>9794032</v>
      </c>
    </row>
    <row r="146" spans="1:17" s="30" customFormat="1" ht="27.75" customHeight="1">
      <c r="A146" s="35" t="s">
        <v>146</v>
      </c>
      <c r="B146" s="35">
        <v>7322</v>
      </c>
      <c r="C146" s="35" t="s">
        <v>523</v>
      </c>
      <c r="D146" s="35" t="s">
        <v>504</v>
      </c>
      <c r="E146" s="32" t="s">
        <v>785</v>
      </c>
      <c r="F146" s="64">
        <f>G146+J146</f>
        <v>0</v>
      </c>
      <c r="G146" s="64"/>
      <c r="H146" s="64"/>
      <c r="I146" s="64"/>
      <c r="J146" s="64"/>
      <c r="K146" s="64">
        <f>L146+O146</f>
        <v>9794032</v>
      </c>
      <c r="L146" s="64"/>
      <c r="M146" s="64"/>
      <c r="N146" s="64"/>
      <c r="O146" s="64">
        <v>9794032</v>
      </c>
      <c r="P146" s="64">
        <v>9794032</v>
      </c>
      <c r="Q146" s="65">
        <f>F146+K146</f>
        <v>9794032</v>
      </c>
    </row>
    <row r="147" spans="1:17" s="17" customFormat="1" ht="28.5">
      <c r="A147" s="33" t="s">
        <v>736</v>
      </c>
      <c r="B147" s="33" t="s">
        <v>768</v>
      </c>
      <c r="C147" s="33">
        <v>180409</v>
      </c>
      <c r="D147" s="33" t="s">
        <v>524</v>
      </c>
      <c r="E147" s="34" t="s">
        <v>734</v>
      </c>
      <c r="F147" s="63">
        <f aca="true" t="shared" si="19" ref="F147:Q147">F148</f>
        <v>0</v>
      </c>
      <c r="G147" s="63">
        <f t="shared" si="19"/>
        <v>0</v>
      </c>
      <c r="H147" s="63">
        <f t="shared" si="19"/>
        <v>0</v>
      </c>
      <c r="I147" s="63">
        <f t="shared" si="19"/>
        <v>0</v>
      </c>
      <c r="J147" s="63">
        <f t="shared" si="19"/>
        <v>0</v>
      </c>
      <c r="K147" s="63">
        <f t="shared" si="19"/>
        <v>2842800</v>
      </c>
      <c r="L147" s="63">
        <f t="shared" si="19"/>
        <v>0</v>
      </c>
      <c r="M147" s="63">
        <f t="shared" si="19"/>
        <v>0</v>
      </c>
      <c r="N147" s="63">
        <f t="shared" si="19"/>
        <v>0</v>
      </c>
      <c r="O147" s="63">
        <f t="shared" si="19"/>
        <v>2842800</v>
      </c>
      <c r="P147" s="63">
        <f t="shared" si="19"/>
        <v>2842800</v>
      </c>
      <c r="Q147" s="62">
        <f t="shared" si="19"/>
        <v>2842800</v>
      </c>
    </row>
    <row r="148" spans="1:17" s="17" customFormat="1" ht="75">
      <c r="A148" s="79" t="s">
        <v>737</v>
      </c>
      <c r="B148" s="79" t="s">
        <v>100</v>
      </c>
      <c r="C148" s="35">
        <v>180409</v>
      </c>
      <c r="D148" s="79" t="s">
        <v>524</v>
      </c>
      <c r="E148" s="32" t="s">
        <v>735</v>
      </c>
      <c r="F148" s="69">
        <f>G148+J148</f>
        <v>0</v>
      </c>
      <c r="G148" s="69"/>
      <c r="H148" s="69"/>
      <c r="I148" s="69"/>
      <c r="J148" s="69"/>
      <c r="K148" s="69">
        <f>L148+O148</f>
        <v>2842800</v>
      </c>
      <c r="L148" s="69">
        <v>0</v>
      </c>
      <c r="M148" s="69">
        <v>0</v>
      </c>
      <c r="N148" s="69">
        <v>0</v>
      </c>
      <c r="O148" s="69">
        <v>2842800</v>
      </c>
      <c r="P148" s="69">
        <v>2842800</v>
      </c>
      <c r="Q148" s="65">
        <f>F148+K148</f>
        <v>2842800</v>
      </c>
    </row>
    <row r="149" spans="1:17" s="17" customFormat="1" ht="15.75" customHeight="1">
      <c r="A149" s="80"/>
      <c r="B149" s="80"/>
      <c r="C149" s="35"/>
      <c r="D149" s="80"/>
      <c r="E149" s="32" t="s">
        <v>527</v>
      </c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2"/>
    </row>
    <row r="150" spans="1:17" s="17" customFormat="1" ht="27.75" customHeight="1">
      <c r="A150" s="81"/>
      <c r="B150" s="81"/>
      <c r="C150" s="35"/>
      <c r="D150" s="81"/>
      <c r="E150" s="32" t="s">
        <v>528</v>
      </c>
      <c r="F150" s="64">
        <f>G150+J150</f>
        <v>0</v>
      </c>
      <c r="G150" s="64"/>
      <c r="H150" s="64"/>
      <c r="I150" s="64"/>
      <c r="J150" s="64"/>
      <c r="K150" s="64">
        <f aca="true" t="shared" si="20" ref="K150:K155">L150+O150</f>
        <v>2760000</v>
      </c>
      <c r="L150" s="64"/>
      <c r="M150" s="64"/>
      <c r="N150" s="64"/>
      <c r="O150" s="64">
        <v>2760000</v>
      </c>
      <c r="P150" s="64">
        <v>2760000</v>
      </c>
      <c r="Q150" s="65">
        <f aca="true" t="shared" si="21" ref="Q150:Q155">F150+K150</f>
        <v>2760000</v>
      </c>
    </row>
    <row r="151" spans="1:17" s="11" customFormat="1" ht="60">
      <c r="A151" s="22" t="s">
        <v>134</v>
      </c>
      <c r="B151" s="37">
        <v>9410</v>
      </c>
      <c r="C151" s="22"/>
      <c r="D151" s="37" t="s">
        <v>484</v>
      </c>
      <c r="E151" s="31" t="s">
        <v>839</v>
      </c>
      <c r="F151" s="61">
        <f>G151+J151</f>
        <v>65173600</v>
      </c>
      <c r="G151" s="61">
        <v>65173600</v>
      </c>
      <c r="H151" s="61"/>
      <c r="I151" s="61"/>
      <c r="J151" s="61"/>
      <c r="K151" s="61">
        <f t="shared" si="20"/>
        <v>0</v>
      </c>
      <c r="L151" s="61"/>
      <c r="M151" s="61"/>
      <c r="N151" s="61"/>
      <c r="O151" s="61"/>
      <c r="P151" s="61"/>
      <c r="Q151" s="62">
        <f t="shared" si="21"/>
        <v>65173600</v>
      </c>
    </row>
    <row r="152" spans="1:17" s="11" customFormat="1" ht="60">
      <c r="A152" s="22" t="s">
        <v>159</v>
      </c>
      <c r="B152" s="37">
        <v>9420</v>
      </c>
      <c r="C152" s="22"/>
      <c r="D152" s="37" t="s">
        <v>484</v>
      </c>
      <c r="E152" s="31" t="s">
        <v>160</v>
      </c>
      <c r="F152" s="61">
        <f>G152+J152</f>
        <v>9827790.39</v>
      </c>
      <c r="G152" s="61">
        <v>9827790.39</v>
      </c>
      <c r="H152" s="61"/>
      <c r="I152" s="61"/>
      <c r="J152" s="61"/>
      <c r="K152" s="61">
        <f t="shared" si="20"/>
        <v>0</v>
      </c>
      <c r="L152" s="61"/>
      <c r="M152" s="61"/>
      <c r="N152" s="61"/>
      <c r="O152" s="61"/>
      <c r="P152" s="61"/>
      <c r="Q152" s="62">
        <f t="shared" si="21"/>
        <v>9827790.39</v>
      </c>
    </row>
    <row r="153" spans="1:17" s="11" customFormat="1" ht="75" customHeight="1">
      <c r="A153" s="22" t="s">
        <v>271</v>
      </c>
      <c r="B153" s="37">
        <v>9460</v>
      </c>
      <c r="C153" s="37">
        <v>250362</v>
      </c>
      <c r="D153" s="37" t="s">
        <v>484</v>
      </c>
      <c r="E153" s="31" t="s">
        <v>270</v>
      </c>
      <c r="F153" s="61">
        <f t="shared" si="17"/>
        <v>83248400</v>
      </c>
      <c r="G153" s="61">
        <v>83248400</v>
      </c>
      <c r="H153" s="61"/>
      <c r="I153" s="61"/>
      <c r="J153" s="61"/>
      <c r="K153" s="61">
        <f t="shared" si="20"/>
        <v>0</v>
      </c>
      <c r="L153" s="61"/>
      <c r="M153" s="61"/>
      <c r="N153" s="61"/>
      <c r="O153" s="61"/>
      <c r="P153" s="61"/>
      <c r="Q153" s="62">
        <f t="shared" si="21"/>
        <v>83248400</v>
      </c>
    </row>
    <row r="154" spans="1:17" s="11" customFormat="1" ht="105" hidden="1">
      <c r="A154" s="22" t="s">
        <v>158</v>
      </c>
      <c r="B154" s="37">
        <v>9490</v>
      </c>
      <c r="C154" s="37">
        <v>250362</v>
      </c>
      <c r="D154" s="37" t="s">
        <v>484</v>
      </c>
      <c r="E154" s="31" t="s">
        <v>157</v>
      </c>
      <c r="F154" s="61">
        <f>G154+J154</f>
        <v>0</v>
      </c>
      <c r="G154" s="61"/>
      <c r="H154" s="61"/>
      <c r="I154" s="61"/>
      <c r="J154" s="61"/>
      <c r="K154" s="61">
        <f t="shared" si="20"/>
        <v>0</v>
      </c>
      <c r="L154" s="61"/>
      <c r="M154" s="61"/>
      <c r="N154" s="61"/>
      <c r="O154" s="61"/>
      <c r="P154" s="61"/>
      <c r="Q154" s="62">
        <f t="shared" si="21"/>
        <v>0</v>
      </c>
    </row>
    <row r="155" spans="1:17" s="17" customFormat="1" ht="21.75" customHeight="1">
      <c r="A155" s="22" t="s">
        <v>272</v>
      </c>
      <c r="B155" s="22" t="s">
        <v>184</v>
      </c>
      <c r="C155" s="22">
        <v>250380</v>
      </c>
      <c r="D155" s="22" t="s">
        <v>484</v>
      </c>
      <c r="E155" s="31" t="s">
        <v>183</v>
      </c>
      <c r="F155" s="61">
        <f>G155+J155</f>
        <v>130000</v>
      </c>
      <c r="G155" s="61">
        <f>G157+G158</f>
        <v>130000</v>
      </c>
      <c r="H155" s="61">
        <f aca="true" t="shared" si="22" ref="H155:P155">H157+H158</f>
        <v>0</v>
      </c>
      <c r="I155" s="61">
        <f t="shared" si="22"/>
        <v>0</v>
      </c>
      <c r="J155" s="61">
        <f t="shared" si="22"/>
        <v>0</v>
      </c>
      <c r="K155" s="61">
        <f t="shared" si="20"/>
        <v>27100000</v>
      </c>
      <c r="L155" s="61">
        <f t="shared" si="22"/>
        <v>0</v>
      </c>
      <c r="M155" s="61">
        <f t="shared" si="22"/>
        <v>0</v>
      </c>
      <c r="N155" s="61">
        <f t="shared" si="22"/>
        <v>0</v>
      </c>
      <c r="O155" s="61">
        <f t="shared" si="22"/>
        <v>27100000</v>
      </c>
      <c r="P155" s="61">
        <f t="shared" si="22"/>
        <v>27100000</v>
      </c>
      <c r="Q155" s="62">
        <f t="shared" si="21"/>
        <v>27230000</v>
      </c>
    </row>
    <row r="156" spans="1:17" s="11" customFormat="1" ht="15">
      <c r="A156" s="22"/>
      <c r="B156" s="22"/>
      <c r="C156" s="22"/>
      <c r="D156" s="22"/>
      <c r="E156" s="31" t="s">
        <v>527</v>
      </c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2"/>
    </row>
    <row r="157" spans="1:17" s="11" customFormat="1" ht="74.25" customHeight="1">
      <c r="A157" s="37"/>
      <c r="B157" s="37"/>
      <c r="C157" s="37"/>
      <c r="D157" s="37"/>
      <c r="E157" s="31" t="s">
        <v>840</v>
      </c>
      <c r="F157" s="61">
        <f>G157+J157</f>
        <v>130000</v>
      </c>
      <c r="G157" s="61">
        <v>130000</v>
      </c>
      <c r="H157" s="61"/>
      <c r="I157" s="61"/>
      <c r="J157" s="61"/>
      <c r="K157" s="61">
        <f>L157+O157</f>
        <v>0</v>
      </c>
      <c r="L157" s="61"/>
      <c r="M157" s="61"/>
      <c r="N157" s="61"/>
      <c r="O157" s="61"/>
      <c r="P157" s="61"/>
      <c r="Q157" s="62">
        <f>F157+K157</f>
        <v>130000</v>
      </c>
    </row>
    <row r="158" spans="1:17" s="11" customFormat="1" ht="60">
      <c r="A158" s="37"/>
      <c r="B158" s="37"/>
      <c r="C158" s="37"/>
      <c r="D158" s="37"/>
      <c r="E158" s="31" t="s">
        <v>162</v>
      </c>
      <c r="F158" s="61">
        <f>G158+J158</f>
        <v>0</v>
      </c>
      <c r="G158" s="61"/>
      <c r="H158" s="61"/>
      <c r="I158" s="61"/>
      <c r="J158" s="61"/>
      <c r="K158" s="61">
        <f>L158+O158</f>
        <v>27100000</v>
      </c>
      <c r="L158" s="61"/>
      <c r="M158" s="61"/>
      <c r="N158" s="61"/>
      <c r="O158" s="61">
        <v>27100000</v>
      </c>
      <c r="P158" s="61">
        <v>27100000</v>
      </c>
      <c r="Q158" s="62">
        <f>F158+K158</f>
        <v>27100000</v>
      </c>
    </row>
    <row r="159" spans="1:19" s="19" customFormat="1" ht="62.25" customHeight="1">
      <c r="A159" s="28" t="s">
        <v>273</v>
      </c>
      <c r="B159" s="38"/>
      <c r="C159" s="38" t="s">
        <v>283</v>
      </c>
      <c r="D159" s="38"/>
      <c r="E159" s="51" t="s">
        <v>710</v>
      </c>
      <c r="F159" s="58">
        <f>F160</f>
        <v>444726492</v>
      </c>
      <c r="G159" s="58">
        <f aca="true" t="shared" si="23" ref="G159:P159">G160</f>
        <v>416845641</v>
      </c>
      <c r="H159" s="58">
        <f t="shared" si="23"/>
        <v>173580580</v>
      </c>
      <c r="I159" s="58">
        <f t="shared" si="23"/>
        <v>53455584</v>
      </c>
      <c r="J159" s="58">
        <f t="shared" si="23"/>
        <v>27880851</v>
      </c>
      <c r="K159" s="58">
        <f t="shared" si="23"/>
        <v>74348713</v>
      </c>
      <c r="L159" s="58">
        <f t="shared" si="23"/>
        <v>57957834</v>
      </c>
      <c r="M159" s="58">
        <f t="shared" si="23"/>
        <v>209185</v>
      </c>
      <c r="N159" s="58">
        <f t="shared" si="23"/>
        <v>527331</v>
      </c>
      <c r="O159" s="58">
        <f t="shared" si="23"/>
        <v>16390879</v>
      </c>
      <c r="P159" s="58">
        <f t="shared" si="23"/>
        <v>15434379</v>
      </c>
      <c r="Q159" s="59">
        <f>Q160</f>
        <v>519075205</v>
      </c>
      <c r="R159" s="21"/>
      <c r="S159" s="21"/>
    </row>
    <row r="160" spans="1:19" s="19" customFormat="1" ht="54" customHeight="1">
      <c r="A160" s="39" t="s">
        <v>274</v>
      </c>
      <c r="B160" s="39"/>
      <c r="C160" s="39" t="s">
        <v>283</v>
      </c>
      <c r="D160" s="39"/>
      <c r="E160" s="53" t="s">
        <v>710</v>
      </c>
      <c r="F160" s="60">
        <f>G160+J160</f>
        <v>444726492</v>
      </c>
      <c r="G160" s="60">
        <f>G168+G169+G170+G174+G176+G180+G181+G184+G186+G187+G190+G193+G191+G161</f>
        <v>416845641</v>
      </c>
      <c r="H160" s="60">
        <f>H168+H169+H170+H174+H176+H180+H181+H184+H186+H187+H190+H193+H191+H161</f>
        <v>173580580</v>
      </c>
      <c r="I160" s="60">
        <f>I168+I169+I170+I174+I176+I180+I181+I184+I186+I187+I190+I193+I191+I161</f>
        <v>53455584</v>
      </c>
      <c r="J160" s="60">
        <f>J168+J169+J170+J174+J176+J180+J181+J184+J186+J187+J190+J193+J191+J161</f>
        <v>27880851</v>
      </c>
      <c r="K160" s="60">
        <f>L160+O160</f>
        <v>74348713</v>
      </c>
      <c r="L160" s="60">
        <f>L168+L169+L170+L174+L176+L180+L181+L184+L186+L187+L190+L193+L191+L161</f>
        <v>57957834</v>
      </c>
      <c r="M160" s="60">
        <f>M168+M169+M170+M174+M176+M180+M181+M184+M186+M187+M190+M193+M191+M161</f>
        <v>209185</v>
      </c>
      <c r="N160" s="60">
        <f>N168+N169+N170+N174+N176+N180+N181+N184+N186+N187+N190+N193+N191+N161</f>
        <v>527331</v>
      </c>
      <c r="O160" s="60">
        <f>O168+O169+O170+O174+O176+O180+O181+O184+O186+O187+O190+O193+O191+O161</f>
        <v>16390879</v>
      </c>
      <c r="P160" s="60">
        <f>P168+P169+P170+P174+P176+P180+P181+P184+P186+P187+P190+P193+P191+P161</f>
        <v>15434379</v>
      </c>
      <c r="Q160" s="59">
        <f>F160+K160</f>
        <v>519075205</v>
      </c>
      <c r="R160" s="21"/>
      <c r="S160" s="21"/>
    </row>
    <row r="161" spans="1:17" s="11" customFormat="1" ht="63.75" customHeight="1">
      <c r="A161" s="33" t="s">
        <v>96</v>
      </c>
      <c r="B161" s="33" t="s">
        <v>97</v>
      </c>
      <c r="C161" s="33">
        <v>250326</v>
      </c>
      <c r="D161" s="33"/>
      <c r="E161" s="34" t="s">
        <v>841</v>
      </c>
      <c r="F161" s="63">
        <f>F162+F165</f>
        <v>45015000</v>
      </c>
      <c r="G161" s="63">
        <f aca="true" t="shared" si="24" ref="G161:Q161">G162+G165</f>
        <v>45015000</v>
      </c>
      <c r="H161" s="63">
        <f t="shared" si="24"/>
        <v>0</v>
      </c>
      <c r="I161" s="63">
        <f t="shared" si="24"/>
        <v>0</v>
      </c>
      <c r="J161" s="63">
        <f t="shared" si="24"/>
        <v>0</v>
      </c>
      <c r="K161" s="63">
        <f t="shared" si="24"/>
        <v>0</v>
      </c>
      <c r="L161" s="63">
        <f t="shared" si="24"/>
        <v>0</v>
      </c>
      <c r="M161" s="63">
        <f t="shared" si="24"/>
        <v>0</v>
      </c>
      <c r="N161" s="63">
        <f t="shared" si="24"/>
        <v>0</v>
      </c>
      <c r="O161" s="63">
        <f t="shared" si="24"/>
        <v>0</v>
      </c>
      <c r="P161" s="63">
        <f t="shared" si="24"/>
        <v>0</v>
      </c>
      <c r="Q161" s="63">
        <f t="shared" si="24"/>
        <v>45015000</v>
      </c>
    </row>
    <row r="162" spans="1:17" s="11" customFormat="1" ht="30" hidden="1">
      <c r="A162" s="79" t="s">
        <v>94</v>
      </c>
      <c r="B162" s="79" t="s">
        <v>95</v>
      </c>
      <c r="C162" s="35">
        <v>250326</v>
      </c>
      <c r="D162" s="79" t="s">
        <v>587</v>
      </c>
      <c r="E162" s="32" t="s">
        <v>98</v>
      </c>
      <c r="F162" s="64">
        <f>G162+J162</f>
        <v>0</v>
      </c>
      <c r="G162" s="64"/>
      <c r="H162" s="64"/>
      <c r="I162" s="64"/>
      <c r="J162" s="64"/>
      <c r="K162" s="64">
        <f>L162+O162</f>
        <v>0</v>
      </c>
      <c r="L162" s="64"/>
      <c r="M162" s="64"/>
      <c r="N162" s="64"/>
      <c r="O162" s="64"/>
      <c r="P162" s="64"/>
      <c r="Q162" s="65">
        <f>F162+K162</f>
        <v>0</v>
      </c>
    </row>
    <row r="163" spans="1:17" s="17" customFormat="1" ht="292.5" customHeight="1" hidden="1">
      <c r="A163" s="80"/>
      <c r="B163" s="80"/>
      <c r="C163" s="35"/>
      <c r="D163" s="80"/>
      <c r="E163" s="32" t="s">
        <v>527</v>
      </c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2"/>
    </row>
    <row r="164" spans="1:17" s="17" customFormat="1" ht="292.5" customHeight="1" hidden="1">
      <c r="A164" s="81"/>
      <c r="B164" s="81"/>
      <c r="C164" s="35"/>
      <c r="D164" s="81"/>
      <c r="E164" s="32" t="s">
        <v>528</v>
      </c>
      <c r="F164" s="64">
        <f>G164+J164</f>
        <v>0</v>
      </c>
      <c r="G164" s="64"/>
      <c r="H164" s="64"/>
      <c r="I164" s="64"/>
      <c r="J164" s="64"/>
      <c r="K164" s="64">
        <f>L164+O164</f>
        <v>0</v>
      </c>
      <c r="L164" s="64"/>
      <c r="M164" s="64"/>
      <c r="N164" s="64"/>
      <c r="O164" s="64"/>
      <c r="P164" s="64"/>
      <c r="Q164" s="65">
        <f>F164+K164</f>
        <v>0</v>
      </c>
    </row>
    <row r="165" spans="1:17" s="11" customFormat="1" ht="61.5" customHeight="1">
      <c r="A165" s="79" t="s">
        <v>354</v>
      </c>
      <c r="B165" s="79" t="s">
        <v>355</v>
      </c>
      <c r="C165" s="35">
        <v>250326</v>
      </c>
      <c r="D165" s="79" t="s">
        <v>587</v>
      </c>
      <c r="E165" s="32" t="s">
        <v>842</v>
      </c>
      <c r="F165" s="64">
        <f>G165+J165</f>
        <v>45015000</v>
      </c>
      <c r="G165" s="64">
        <v>45015000</v>
      </c>
      <c r="H165" s="64"/>
      <c r="I165" s="64"/>
      <c r="J165" s="64"/>
      <c r="K165" s="64">
        <f>L165+O165</f>
        <v>0</v>
      </c>
      <c r="L165" s="64"/>
      <c r="M165" s="64"/>
      <c r="N165" s="64"/>
      <c r="O165" s="64"/>
      <c r="P165" s="64"/>
      <c r="Q165" s="65">
        <f>F165+K165</f>
        <v>45015000</v>
      </c>
    </row>
    <row r="166" spans="1:17" s="17" customFormat="1" ht="15.75" customHeight="1">
      <c r="A166" s="80"/>
      <c r="B166" s="80"/>
      <c r="C166" s="35"/>
      <c r="D166" s="80"/>
      <c r="E166" s="32" t="s">
        <v>527</v>
      </c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2"/>
    </row>
    <row r="167" spans="1:17" s="17" customFormat="1" ht="27.75" customHeight="1">
      <c r="A167" s="81"/>
      <c r="B167" s="81"/>
      <c r="C167" s="35"/>
      <c r="D167" s="81"/>
      <c r="E167" s="32" t="s">
        <v>528</v>
      </c>
      <c r="F167" s="64">
        <f>G167+J167</f>
        <v>45015000</v>
      </c>
      <c r="G167" s="64">
        <v>45015000</v>
      </c>
      <c r="H167" s="64"/>
      <c r="I167" s="64"/>
      <c r="J167" s="64"/>
      <c r="K167" s="64">
        <f>L167+O167</f>
        <v>0</v>
      </c>
      <c r="L167" s="64"/>
      <c r="M167" s="64"/>
      <c r="N167" s="64"/>
      <c r="O167" s="64"/>
      <c r="P167" s="64"/>
      <c r="Q167" s="65">
        <f>F167+K167</f>
        <v>45015000</v>
      </c>
    </row>
    <row r="168" spans="1:17" s="11" customFormat="1" ht="57" customHeight="1">
      <c r="A168" s="22" t="s">
        <v>275</v>
      </c>
      <c r="B168" s="22" t="s">
        <v>660</v>
      </c>
      <c r="C168" s="22" t="s">
        <v>559</v>
      </c>
      <c r="D168" s="22" t="s">
        <v>480</v>
      </c>
      <c r="E168" s="31" t="s">
        <v>659</v>
      </c>
      <c r="F168" s="61">
        <f aca="true" t="shared" si="25" ref="F168:F187">G168+J168</f>
        <v>1537700</v>
      </c>
      <c r="G168" s="61">
        <v>1537700</v>
      </c>
      <c r="H168" s="61"/>
      <c r="I168" s="61"/>
      <c r="J168" s="61"/>
      <c r="K168" s="61">
        <f aca="true" t="shared" si="26" ref="K168:K187">L168+O168</f>
        <v>0</v>
      </c>
      <c r="L168" s="61"/>
      <c r="M168" s="61"/>
      <c r="N168" s="61"/>
      <c r="O168" s="61"/>
      <c r="P168" s="61"/>
      <c r="Q168" s="62">
        <f aca="true" t="shared" si="27" ref="Q168:Q187">F168+K168</f>
        <v>1537700</v>
      </c>
    </row>
    <row r="169" spans="1:17" s="11" customFormat="1" ht="53.25" customHeight="1">
      <c r="A169" s="22" t="s">
        <v>276</v>
      </c>
      <c r="B169" s="22" t="s">
        <v>662</v>
      </c>
      <c r="C169" s="22" t="s">
        <v>560</v>
      </c>
      <c r="D169" s="22" t="s">
        <v>482</v>
      </c>
      <c r="E169" s="31" t="s">
        <v>66</v>
      </c>
      <c r="F169" s="61">
        <f t="shared" si="25"/>
        <v>799400</v>
      </c>
      <c r="G169" s="61">
        <v>799400</v>
      </c>
      <c r="H169" s="61"/>
      <c r="I169" s="61"/>
      <c r="J169" s="61"/>
      <c r="K169" s="61">
        <f t="shared" si="26"/>
        <v>0</v>
      </c>
      <c r="L169" s="61"/>
      <c r="M169" s="61"/>
      <c r="N169" s="61"/>
      <c r="O169" s="61"/>
      <c r="P169" s="61"/>
      <c r="Q169" s="62">
        <f t="shared" si="27"/>
        <v>799400</v>
      </c>
    </row>
    <row r="170" spans="1:17" s="11" customFormat="1" ht="90.75" customHeight="1">
      <c r="A170" s="33" t="s">
        <v>277</v>
      </c>
      <c r="B170" s="33" t="s">
        <v>691</v>
      </c>
      <c r="C170" s="33"/>
      <c r="D170" s="33"/>
      <c r="E170" s="34" t="s">
        <v>38</v>
      </c>
      <c r="F170" s="63">
        <f>F171+F172+F173</f>
        <v>325242016</v>
      </c>
      <c r="G170" s="63">
        <f aca="true" t="shared" si="28" ref="G170:Q170">G171+G172+G173</f>
        <v>325242016</v>
      </c>
      <c r="H170" s="63">
        <f t="shared" si="28"/>
        <v>163978300</v>
      </c>
      <c r="I170" s="63">
        <f t="shared" si="28"/>
        <v>52594280</v>
      </c>
      <c r="J170" s="63">
        <f t="shared" si="28"/>
        <v>0</v>
      </c>
      <c r="K170" s="63">
        <f t="shared" si="28"/>
        <v>67771181</v>
      </c>
      <c r="L170" s="63">
        <f t="shared" si="28"/>
        <v>57957834</v>
      </c>
      <c r="M170" s="63">
        <f t="shared" si="28"/>
        <v>209185</v>
      </c>
      <c r="N170" s="63">
        <f t="shared" si="28"/>
        <v>527331</v>
      </c>
      <c r="O170" s="63">
        <f t="shared" si="28"/>
        <v>9813347</v>
      </c>
      <c r="P170" s="63">
        <f t="shared" si="28"/>
        <v>8856847</v>
      </c>
      <c r="Q170" s="62">
        <f t="shared" si="28"/>
        <v>393013197</v>
      </c>
    </row>
    <row r="171" spans="1:17" s="30" customFormat="1" ht="80.25" customHeight="1">
      <c r="A171" s="35" t="s">
        <v>278</v>
      </c>
      <c r="B171" s="35" t="s">
        <v>664</v>
      </c>
      <c r="C171" s="35" t="s">
        <v>561</v>
      </c>
      <c r="D171" s="35" t="s">
        <v>481</v>
      </c>
      <c r="E171" s="32" t="s">
        <v>663</v>
      </c>
      <c r="F171" s="64">
        <f t="shared" si="25"/>
        <v>79214930</v>
      </c>
      <c r="G171" s="64">
        <v>79214930</v>
      </c>
      <c r="H171" s="64">
        <v>43378270</v>
      </c>
      <c r="I171" s="64">
        <v>12016470</v>
      </c>
      <c r="J171" s="64"/>
      <c r="K171" s="64">
        <f t="shared" si="26"/>
        <v>12531966</v>
      </c>
      <c r="L171" s="64">
        <v>8093379</v>
      </c>
      <c r="M171" s="64"/>
      <c r="N171" s="64">
        <v>112669</v>
      </c>
      <c r="O171" s="64">
        <v>4438587</v>
      </c>
      <c r="P171" s="64">
        <v>4068587</v>
      </c>
      <c r="Q171" s="65">
        <f t="shared" si="27"/>
        <v>91746896</v>
      </c>
    </row>
    <row r="172" spans="1:17" s="30" customFormat="1" ht="141.75" customHeight="1">
      <c r="A172" s="35" t="s">
        <v>279</v>
      </c>
      <c r="B172" s="35" t="s">
        <v>666</v>
      </c>
      <c r="C172" s="35" t="s">
        <v>562</v>
      </c>
      <c r="D172" s="35" t="s">
        <v>483</v>
      </c>
      <c r="E172" s="32" t="s">
        <v>287</v>
      </c>
      <c r="F172" s="64">
        <f t="shared" si="25"/>
        <v>236879486</v>
      </c>
      <c r="G172" s="64">
        <v>236879486</v>
      </c>
      <c r="H172" s="64">
        <v>115359230</v>
      </c>
      <c r="I172" s="64">
        <v>39107110</v>
      </c>
      <c r="J172" s="64"/>
      <c r="K172" s="64">
        <f t="shared" si="26"/>
        <v>53611765</v>
      </c>
      <c r="L172" s="64">
        <v>49864455</v>
      </c>
      <c r="M172" s="64">
        <v>209185</v>
      </c>
      <c r="N172" s="64">
        <v>414662</v>
      </c>
      <c r="O172" s="64">
        <v>3747310</v>
      </c>
      <c r="P172" s="64">
        <v>3160810</v>
      </c>
      <c r="Q172" s="65">
        <f t="shared" si="27"/>
        <v>290491251</v>
      </c>
    </row>
    <row r="173" spans="1:17" s="30" customFormat="1" ht="57" customHeight="1">
      <c r="A173" s="35" t="s">
        <v>280</v>
      </c>
      <c r="B173" s="35" t="s">
        <v>692</v>
      </c>
      <c r="C173" s="35" t="s">
        <v>563</v>
      </c>
      <c r="D173" s="35" t="s">
        <v>481</v>
      </c>
      <c r="E173" s="32" t="s">
        <v>39</v>
      </c>
      <c r="F173" s="64">
        <f>G173+J173</f>
        <v>9147600</v>
      </c>
      <c r="G173" s="64">
        <v>9147600</v>
      </c>
      <c r="H173" s="64">
        <v>5240800</v>
      </c>
      <c r="I173" s="64">
        <v>1470700</v>
      </c>
      <c r="J173" s="64"/>
      <c r="K173" s="64">
        <f>L173+O173</f>
        <v>1627450</v>
      </c>
      <c r="L173" s="64"/>
      <c r="M173" s="64"/>
      <c r="N173" s="64"/>
      <c r="O173" s="64">
        <v>1627450</v>
      </c>
      <c r="P173" s="64">
        <v>1627450</v>
      </c>
      <c r="Q173" s="65">
        <f>F173+K173</f>
        <v>10775050</v>
      </c>
    </row>
    <row r="174" spans="1:17" s="30" customFormat="1" ht="48.75" customHeight="1">
      <c r="A174" s="33" t="s">
        <v>281</v>
      </c>
      <c r="B174" s="33" t="s">
        <v>694</v>
      </c>
      <c r="C174" s="33"/>
      <c r="D174" s="33"/>
      <c r="E174" s="34" t="s">
        <v>693</v>
      </c>
      <c r="F174" s="63">
        <f>F175</f>
        <v>2649080</v>
      </c>
      <c r="G174" s="63">
        <f aca="true" t="shared" si="29" ref="G174:Q174">G175</f>
        <v>2649080</v>
      </c>
      <c r="H174" s="63">
        <f t="shared" si="29"/>
        <v>1626970</v>
      </c>
      <c r="I174" s="63">
        <f t="shared" si="29"/>
        <v>279600</v>
      </c>
      <c r="J174" s="63">
        <f t="shared" si="29"/>
        <v>0</v>
      </c>
      <c r="K174" s="63">
        <f t="shared" si="29"/>
        <v>0</v>
      </c>
      <c r="L174" s="63">
        <f t="shared" si="29"/>
        <v>0</v>
      </c>
      <c r="M174" s="63">
        <f t="shared" si="29"/>
        <v>0</v>
      </c>
      <c r="N174" s="63">
        <f t="shared" si="29"/>
        <v>0</v>
      </c>
      <c r="O174" s="63">
        <f t="shared" si="29"/>
        <v>0</v>
      </c>
      <c r="P174" s="63">
        <f t="shared" si="29"/>
        <v>0</v>
      </c>
      <c r="Q174" s="62">
        <f t="shared" si="29"/>
        <v>2649080</v>
      </c>
    </row>
    <row r="175" spans="1:17" s="30" customFormat="1" ht="71.25" customHeight="1">
      <c r="A175" s="35" t="s">
        <v>282</v>
      </c>
      <c r="B175" s="35" t="s">
        <v>665</v>
      </c>
      <c r="C175" s="35" t="s">
        <v>568</v>
      </c>
      <c r="D175" s="35" t="s">
        <v>587</v>
      </c>
      <c r="E175" s="32" t="s">
        <v>597</v>
      </c>
      <c r="F175" s="64">
        <f>G175+J175</f>
        <v>2649080</v>
      </c>
      <c r="G175" s="64">
        <v>2649080</v>
      </c>
      <c r="H175" s="64">
        <v>1626970</v>
      </c>
      <c r="I175" s="64">
        <v>279600</v>
      </c>
      <c r="J175" s="64">
        <v>0</v>
      </c>
      <c r="K175" s="64">
        <f>L175+O175</f>
        <v>0</v>
      </c>
      <c r="L175" s="64">
        <v>0</v>
      </c>
      <c r="M175" s="64">
        <v>0</v>
      </c>
      <c r="N175" s="64">
        <v>0</v>
      </c>
      <c r="O175" s="64"/>
      <c r="P175" s="64"/>
      <c r="Q175" s="65">
        <f t="shared" si="27"/>
        <v>2649080</v>
      </c>
    </row>
    <row r="176" spans="1:17" s="30" customFormat="1" ht="51.75" customHeight="1">
      <c r="A176" s="33" t="s">
        <v>288</v>
      </c>
      <c r="B176" s="33" t="s">
        <v>289</v>
      </c>
      <c r="C176" s="33"/>
      <c r="D176" s="33"/>
      <c r="E176" s="34" t="s">
        <v>695</v>
      </c>
      <c r="F176" s="63">
        <f>F177+F178+F179</f>
        <v>1903800</v>
      </c>
      <c r="G176" s="63">
        <f>G177+G178+G179</f>
        <v>1903800</v>
      </c>
      <c r="H176" s="63">
        <f aca="true" t="shared" si="30" ref="H176:Q176">H177+H178+H179</f>
        <v>1218800</v>
      </c>
      <c r="I176" s="63">
        <f t="shared" si="30"/>
        <v>44600</v>
      </c>
      <c r="J176" s="63">
        <f t="shared" si="30"/>
        <v>0</v>
      </c>
      <c r="K176" s="63">
        <f t="shared" si="30"/>
        <v>0</v>
      </c>
      <c r="L176" s="63">
        <f t="shared" si="30"/>
        <v>0</v>
      </c>
      <c r="M176" s="63">
        <f t="shared" si="30"/>
        <v>0</v>
      </c>
      <c r="N176" s="63">
        <f t="shared" si="30"/>
        <v>0</v>
      </c>
      <c r="O176" s="63">
        <f t="shared" si="30"/>
        <v>0</v>
      </c>
      <c r="P176" s="63">
        <f t="shared" si="30"/>
        <v>0</v>
      </c>
      <c r="Q176" s="62">
        <f t="shared" si="30"/>
        <v>1903800</v>
      </c>
    </row>
    <row r="177" spans="1:17" s="30" customFormat="1" ht="48" customHeight="1">
      <c r="A177" s="35" t="s">
        <v>290</v>
      </c>
      <c r="B177" s="35" t="s">
        <v>291</v>
      </c>
      <c r="C177" s="35" t="s">
        <v>569</v>
      </c>
      <c r="D177" s="35" t="s">
        <v>587</v>
      </c>
      <c r="E177" s="32" t="s">
        <v>292</v>
      </c>
      <c r="F177" s="64">
        <f t="shared" si="25"/>
        <v>1694800</v>
      </c>
      <c r="G177" s="64">
        <v>1694800</v>
      </c>
      <c r="H177" s="64">
        <v>1218800</v>
      </c>
      <c r="I177" s="64">
        <v>44600</v>
      </c>
      <c r="J177" s="64"/>
      <c r="K177" s="64">
        <f t="shared" si="26"/>
        <v>0</v>
      </c>
      <c r="L177" s="64"/>
      <c r="M177" s="64"/>
      <c r="N177" s="64"/>
      <c r="O177" s="64"/>
      <c r="P177" s="64"/>
      <c r="Q177" s="65">
        <f t="shared" si="27"/>
        <v>1694800</v>
      </c>
    </row>
    <row r="178" spans="1:17" s="30" customFormat="1" ht="51" customHeight="1">
      <c r="A178" s="35" t="s">
        <v>293</v>
      </c>
      <c r="B178" s="35" t="s">
        <v>294</v>
      </c>
      <c r="C178" s="35" t="s">
        <v>571</v>
      </c>
      <c r="D178" s="35" t="s">
        <v>587</v>
      </c>
      <c r="E178" s="32" t="s">
        <v>668</v>
      </c>
      <c r="F178" s="64">
        <f t="shared" si="25"/>
        <v>58000</v>
      </c>
      <c r="G178" s="64">
        <v>58000</v>
      </c>
      <c r="H178" s="64"/>
      <c r="I178" s="64"/>
      <c r="J178" s="64"/>
      <c r="K178" s="64">
        <f t="shared" si="26"/>
        <v>0</v>
      </c>
      <c r="L178" s="64"/>
      <c r="M178" s="64"/>
      <c r="N178" s="64"/>
      <c r="O178" s="64"/>
      <c r="P178" s="64"/>
      <c r="Q178" s="65">
        <f t="shared" si="27"/>
        <v>58000</v>
      </c>
    </row>
    <row r="179" spans="1:17" s="30" customFormat="1" ht="30.75" customHeight="1">
      <c r="A179" s="35" t="s">
        <v>295</v>
      </c>
      <c r="B179" s="35" t="s">
        <v>296</v>
      </c>
      <c r="C179" s="35" t="s">
        <v>572</v>
      </c>
      <c r="D179" s="35" t="s">
        <v>587</v>
      </c>
      <c r="E179" s="32" t="s">
        <v>843</v>
      </c>
      <c r="F179" s="64">
        <f t="shared" si="25"/>
        <v>151000</v>
      </c>
      <c r="G179" s="64">
        <v>151000</v>
      </c>
      <c r="H179" s="64"/>
      <c r="I179" s="64"/>
      <c r="J179" s="64"/>
      <c r="K179" s="64">
        <f t="shared" si="26"/>
        <v>0</v>
      </c>
      <c r="L179" s="64"/>
      <c r="M179" s="64"/>
      <c r="N179" s="64"/>
      <c r="O179" s="64"/>
      <c r="P179" s="64"/>
      <c r="Q179" s="65">
        <f t="shared" si="27"/>
        <v>151000</v>
      </c>
    </row>
    <row r="180" spans="1:17" s="11" customFormat="1" ht="93.75" customHeight="1">
      <c r="A180" s="22" t="s">
        <v>297</v>
      </c>
      <c r="B180" s="22" t="s">
        <v>669</v>
      </c>
      <c r="C180" s="22" t="s">
        <v>542</v>
      </c>
      <c r="D180" s="22" t="s">
        <v>587</v>
      </c>
      <c r="E180" s="31" t="s">
        <v>626</v>
      </c>
      <c r="F180" s="61">
        <f t="shared" si="25"/>
        <v>1230000</v>
      </c>
      <c r="G180" s="61">
        <v>1230000</v>
      </c>
      <c r="H180" s="61"/>
      <c r="I180" s="61"/>
      <c r="J180" s="61"/>
      <c r="K180" s="61">
        <f t="shared" si="26"/>
        <v>0</v>
      </c>
      <c r="L180" s="61"/>
      <c r="M180" s="61"/>
      <c r="N180" s="61"/>
      <c r="O180" s="61"/>
      <c r="P180" s="61"/>
      <c r="Q180" s="62">
        <f t="shared" si="27"/>
        <v>1230000</v>
      </c>
    </row>
    <row r="181" spans="1:17" s="11" customFormat="1" ht="30.75" customHeight="1">
      <c r="A181" s="33" t="s">
        <v>40</v>
      </c>
      <c r="B181" s="33" t="s">
        <v>41</v>
      </c>
      <c r="C181" s="33"/>
      <c r="D181" s="33"/>
      <c r="E181" s="34" t="s">
        <v>42</v>
      </c>
      <c r="F181" s="63">
        <f>F182+F183</f>
        <v>1028400</v>
      </c>
      <c r="G181" s="63">
        <f aca="true" t="shared" si="31" ref="G181:Q181">G182+G183</f>
        <v>1028400</v>
      </c>
      <c r="H181" s="63">
        <f t="shared" si="31"/>
        <v>0</v>
      </c>
      <c r="I181" s="63">
        <f t="shared" si="31"/>
        <v>0</v>
      </c>
      <c r="J181" s="63">
        <f t="shared" si="31"/>
        <v>0</v>
      </c>
      <c r="K181" s="63">
        <f t="shared" si="31"/>
        <v>0</v>
      </c>
      <c r="L181" s="63">
        <f t="shared" si="31"/>
        <v>0</v>
      </c>
      <c r="M181" s="63">
        <f t="shared" si="31"/>
        <v>0</v>
      </c>
      <c r="N181" s="63">
        <f t="shared" si="31"/>
        <v>0</v>
      </c>
      <c r="O181" s="63">
        <f t="shared" si="31"/>
        <v>0</v>
      </c>
      <c r="P181" s="63">
        <f t="shared" si="31"/>
        <v>0</v>
      </c>
      <c r="Q181" s="62">
        <f t="shared" si="31"/>
        <v>1028400</v>
      </c>
    </row>
    <row r="182" spans="1:17" s="30" customFormat="1" ht="76.5" customHeight="1">
      <c r="A182" s="35" t="s">
        <v>43</v>
      </c>
      <c r="B182" s="35" t="s">
        <v>45</v>
      </c>
      <c r="C182" s="35" t="s">
        <v>566</v>
      </c>
      <c r="D182" s="35" t="s">
        <v>481</v>
      </c>
      <c r="E182" s="32" t="s">
        <v>47</v>
      </c>
      <c r="F182" s="64">
        <f t="shared" si="25"/>
        <v>1028000</v>
      </c>
      <c r="G182" s="64">
        <v>1028000</v>
      </c>
      <c r="H182" s="64"/>
      <c r="I182" s="64"/>
      <c r="J182" s="64"/>
      <c r="K182" s="64">
        <f t="shared" si="26"/>
        <v>0</v>
      </c>
      <c r="L182" s="64"/>
      <c r="M182" s="64"/>
      <c r="N182" s="64"/>
      <c r="O182" s="64"/>
      <c r="P182" s="64"/>
      <c r="Q182" s="65">
        <f t="shared" si="27"/>
        <v>1028000</v>
      </c>
    </row>
    <row r="183" spans="1:17" s="30" customFormat="1" ht="31.5" customHeight="1">
      <c r="A183" s="35" t="s">
        <v>44</v>
      </c>
      <c r="B183" s="35" t="s">
        <v>46</v>
      </c>
      <c r="C183" s="35" t="s">
        <v>567</v>
      </c>
      <c r="D183" s="35" t="s">
        <v>481</v>
      </c>
      <c r="E183" s="32" t="s">
        <v>48</v>
      </c>
      <c r="F183" s="64">
        <f t="shared" si="25"/>
        <v>400</v>
      </c>
      <c r="G183" s="64">
        <v>400</v>
      </c>
      <c r="H183" s="64"/>
      <c r="I183" s="64"/>
      <c r="J183" s="64"/>
      <c r="K183" s="64">
        <f t="shared" si="26"/>
        <v>0</v>
      </c>
      <c r="L183" s="64"/>
      <c r="M183" s="64"/>
      <c r="N183" s="64"/>
      <c r="O183" s="64"/>
      <c r="P183" s="64"/>
      <c r="Q183" s="65">
        <f t="shared" si="27"/>
        <v>400</v>
      </c>
    </row>
    <row r="184" spans="1:17" s="30" customFormat="1" ht="32.25" customHeight="1">
      <c r="A184" s="33" t="s">
        <v>298</v>
      </c>
      <c r="B184" s="33" t="s">
        <v>299</v>
      </c>
      <c r="C184" s="33"/>
      <c r="D184" s="33"/>
      <c r="E184" s="34" t="s">
        <v>697</v>
      </c>
      <c r="F184" s="63">
        <f>F185</f>
        <v>6206700</v>
      </c>
      <c r="G184" s="63">
        <f>G185</f>
        <v>6206700</v>
      </c>
      <c r="H184" s="63">
        <f aca="true" t="shared" si="32" ref="H184:Q184">H185</f>
        <v>0</v>
      </c>
      <c r="I184" s="63">
        <f t="shared" si="32"/>
        <v>0</v>
      </c>
      <c r="J184" s="63">
        <f t="shared" si="32"/>
        <v>0</v>
      </c>
      <c r="K184" s="63">
        <f t="shared" si="32"/>
        <v>0</v>
      </c>
      <c r="L184" s="63">
        <f t="shared" si="32"/>
        <v>0</v>
      </c>
      <c r="M184" s="63">
        <f t="shared" si="32"/>
        <v>0</v>
      </c>
      <c r="N184" s="63">
        <f t="shared" si="32"/>
        <v>0</v>
      </c>
      <c r="O184" s="63">
        <f t="shared" si="32"/>
        <v>0</v>
      </c>
      <c r="P184" s="63">
        <f t="shared" si="32"/>
        <v>0</v>
      </c>
      <c r="Q184" s="62">
        <f t="shared" si="32"/>
        <v>6206700</v>
      </c>
    </row>
    <row r="185" spans="1:17" s="30" customFormat="1" ht="78" customHeight="1">
      <c r="A185" s="35" t="s">
        <v>49</v>
      </c>
      <c r="B185" s="35" t="s">
        <v>50</v>
      </c>
      <c r="C185" s="35" t="s">
        <v>564</v>
      </c>
      <c r="D185" s="35" t="s">
        <v>482</v>
      </c>
      <c r="E185" s="32" t="s">
        <v>51</v>
      </c>
      <c r="F185" s="64">
        <f t="shared" si="25"/>
        <v>6206700</v>
      </c>
      <c r="G185" s="64">
        <v>6206700</v>
      </c>
      <c r="H185" s="64"/>
      <c r="I185" s="64"/>
      <c r="J185" s="64"/>
      <c r="K185" s="64">
        <f t="shared" si="26"/>
        <v>0</v>
      </c>
      <c r="L185" s="64"/>
      <c r="M185" s="64"/>
      <c r="N185" s="64"/>
      <c r="O185" s="64"/>
      <c r="P185" s="64"/>
      <c r="Q185" s="65">
        <f t="shared" si="27"/>
        <v>6206700</v>
      </c>
    </row>
    <row r="186" spans="1:17" s="11" customFormat="1" ht="42" customHeight="1">
      <c r="A186" s="22" t="s">
        <v>52</v>
      </c>
      <c r="B186" s="22" t="s">
        <v>53</v>
      </c>
      <c r="C186" s="22" t="s">
        <v>565</v>
      </c>
      <c r="D186" s="22" t="s">
        <v>581</v>
      </c>
      <c r="E186" s="31" t="s">
        <v>54</v>
      </c>
      <c r="F186" s="61">
        <f t="shared" si="25"/>
        <v>8156900</v>
      </c>
      <c r="G186" s="61">
        <v>8156900</v>
      </c>
      <c r="H186" s="61">
        <v>5275710</v>
      </c>
      <c r="I186" s="61">
        <v>451300</v>
      </c>
      <c r="J186" s="61"/>
      <c r="K186" s="61">
        <f t="shared" si="26"/>
        <v>146979</v>
      </c>
      <c r="L186" s="61"/>
      <c r="M186" s="61"/>
      <c r="N186" s="61"/>
      <c r="O186" s="61">
        <v>146979</v>
      </c>
      <c r="P186" s="61">
        <v>146979</v>
      </c>
      <c r="Q186" s="62">
        <f t="shared" si="27"/>
        <v>8303879</v>
      </c>
    </row>
    <row r="187" spans="1:17" s="11" customFormat="1" ht="29.25" customHeight="1">
      <c r="A187" s="33" t="s">
        <v>55</v>
      </c>
      <c r="B187" s="33" t="s">
        <v>56</v>
      </c>
      <c r="C187" s="33" t="s">
        <v>530</v>
      </c>
      <c r="D187" s="33"/>
      <c r="E187" s="34" t="s">
        <v>191</v>
      </c>
      <c r="F187" s="63">
        <f t="shared" si="25"/>
        <v>23076645</v>
      </c>
      <c r="G187" s="63">
        <f>G188+G189</f>
        <v>23076645</v>
      </c>
      <c r="H187" s="63">
        <f>H188+H189</f>
        <v>1480800</v>
      </c>
      <c r="I187" s="63">
        <f>I188+I189</f>
        <v>85804</v>
      </c>
      <c r="J187" s="63">
        <f>J188+J189</f>
        <v>0</v>
      </c>
      <c r="K187" s="63">
        <f t="shared" si="26"/>
        <v>15000</v>
      </c>
      <c r="L187" s="63">
        <f>L188+L189</f>
        <v>0</v>
      </c>
      <c r="M187" s="63">
        <f>M188+M189</f>
        <v>0</v>
      </c>
      <c r="N187" s="63">
        <f>N188+N189</f>
        <v>0</v>
      </c>
      <c r="O187" s="63">
        <f>O188+O189</f>
        <v>15000</v>
      </c>
      <c r="P187" s="63">
        <f>P188+P189</f>
        <v>15000</v>
      </c>
      <c r="Q187" s="62">
        <f t="shared" si="27"/>
        <v>23091645</v>
      </c>
    </row>
    <row r="188" spans="1:17" s="11" customFormat="1" ht="72" customHeight="1">
      <c r="A188" s="35" t="s">
        <v>57</v>
      </c>
      <c r="B188" s="35" t="s">
        <v>59</v>
      </c>
      <c r="C188" s="35"/>
      <c r="D188" s="35" t="s">
        <v>581</v>
      </c>
      <c r="E188" s="32" t="s">
        <v>61</v>
      </c>
      <c r="F188" s="64">
        <f>G188+J188</f>
        <v>2206445</v>
      </c>
      <c r="G188" s="64">
        <v>2206445</v>
      </c>
      <c r="H188" s="64">
        <v>1480800</v>
      </c>
      <c r="I188" s="64">
        <v>85804</v>
      </c>
      <c r="J188" s="64">
        <v>0</v>
      </c>
      <c r="K188" s="64">
        <f>L188+O188</f>
        <v>15000</v>
      </c>
      <c r="L188" s="64"/>
      <c r="M188" s="64"/>
      <c r="N188" s="64"/>
      <c r="O188" s="64">
        <v>15000</v>
      </c>
      <c r="P188" s="64">
        <v>15000</v>
      </c>
      <c r="Q188" s="65">
        <f>F188+K188</f>
        <v>2221445</v>
      </c>
    </row>
    <row r="189" spans="1:17" s="11" customFormat="1" ht="54.75" customHeight="1">
      <c r="A189" s="35" t="s">
        <v>58</v>
      </c>
      <c r="B189" s="35" t="s">
        <v>60</v>
      </c>
      <c r="C189" s="35"/>
      <c r="D189" s="35" t="s">
        <v>581</v>
      </c>
      <c r="E189" s="32" t="s">
        <v>62</v>
      </c>
      <c r="F189" s="64">
        <f>G189+J189</f>
        <v>20870200</v>
      </c>
      <c r="G189" s="64">
        <v>20870200</v>
      </c>
      <c r="H189" s="64"/>
      <c r="I189" s="64"/>
      <c r="J189" s="64"/>
      <c r="K189" s="64">
        <f>L189+O189</f>
        <v>0</v>
      </c>
      <c r="L189" s="64"/>
      <c r="M189" s="64"/>
      <c r="N189" s="64"/>
      <c r="O189" s="64"/>
      <c r="P189" s="64"/>
      <c r="Q189" s="65">
        <f>F189+K189</f>
        <v>20870200</v>
      </c>
    </row>
    <row r="190" spans="1:17" s="11" customFormat="1" ht="30" hidden="1">
      <c r="A190" s="22" t="s">
        <v>467</v>
      </c>
      <c r="B190" s="22" t="s">
        <v>468</v>
      </c>
      <c r="C190" s="22" t="s">
        <v>523</v>
      </c>
      <c r="D190" s="22" t="s">
        <v>504</v>
      </c>
      <c r="E190" s="31" t="s">
        <v>759</v>
      </c>
      <c r="F190" s="61">
        <f>G190+J190</f>
        <v>0</v>
      </c>
      <c r="G190" s="61"/>
      <c r="H190" s="61"/>
      <c r="I190" s="61"/>
      <c r="J190" s="61"/>
      <c r="K190" s="61">
        <f>L190+O190</f>
        <v>0</v>
      </c>
      <c r="L190" s="61"/>
      <c r="M190" s="61"/>
      <c r="N190" s="61"/>
      <c r="O190" s="61"/>
      <c r="P190" s="61"/>
      <c r="Q190" s="62">
        <f>F190+K190</f>
        <v>0</v>
      </c>
    </row>
    <row r="191" spans="1:17" s="11" customFormat="1" ht="42.75" customHeight="1">
      <c r="A191" s="33" t="s">
        <v>119</v>
      </c>
      <c r="B191" s="33" t="s">
        <v>404</v>
      </c>
      <c r="C191" s="33" t="s">
        <v>530</v>
      </c>
      <c r="D191" s="33"/>
      <c r="E191" s="34" t="s">
        <v>836</v>
      </c>
      <c r="F191" s="63">
        <f>F192</f>
        <v>0</v>
      </c>
      <c r="G191" s="63">
        <f aca="true" t="shared" si="33" ref="G191:Q191">G192</f>
        <v>0</v>
      </c>
      <c r="H191" s="63">
        <f t="shared" si="33"/>
        <v>0</v>
      </c>
      <c r="I191" s="63">
        <f t="shared" si="33"/>
        <v>0</v>
      </c>
      <c r="J191" s="63">
        <f t="shared" si="33"/>
        <v>0</v>
      </c>
      <c r="K191" s="63">
        <f t="shared" si="33"/>
        <v>6415553</v>
      </c>
      <c r="L191" s="63">
        <f t="shared" si="33"/>
        <v>0</v>
      </c>
      <c r="M191" s="63">
        <f t="shared" si="33"/>
        <v>0</v>
      </c>
      <c r="N191" s="63">
        <f t="shared" si="33"/>
        <v>0</v>
      </c>
      <c r="O191" s="63">
        <f t="shared" si="33"/>
        <v>6415553</v>
      </c>
      <c r="P191" s="63">
        <f t="shared" si="33"/>
        <v>6415553</v>
      </c>
      <c r="Q191" s="62">
        <f t="shared" si="33"/>
        <v>6415553</v>
      </c>
    </row>
    <row r="192" spans="1:17" s="11" customFormat="1" ht="43.5" customHeight="1">
      <c r="A192" s="35" t="s">
        <v>120</v>
      </c>
      <c r="B192" s="35" t="s">
        <v>784</v>
      </c>
      <c r="C192" s="35"/>
      <c r="D192" s="35" t="s">
        <v>504</v>
      </c>
      <c r="E192" s="32" t="s">
        <v>3</v>
      </c>
      <c r="F192" s="64">
        <f>G192+J192</f>
        <v>0</v>
      </c>
      <c r="G192" s="64"/>
      <c r="H192" s="64"/>
      <c r="I192" s="64"/>
      <c r="J192" s="64">
        <v>0</v>
      </c>
      <c r="K192" s="64">
        <f>L192+O192</f>
        <v>6415553</v>
      </c>
      <c r="L192" s="64"/>
      <c r="M192" s="64"/>
      <c r="N192" s="64"/>
      <c r="O192" s="64">
        <v>6415553</v>
      </c>
      <c r="P192" s="64">
        <v>6415553</v>
      </c>
      <c r="Q192" s="65">
        <f>F192+K192</f>
        <v>6415553</v>
      </c>
    </row>
    <row r="193" spans="1:17" s="11" customFormat="1" ht="115.5" customHeight="1">
      <c r="A193" s="33" t="s">
        <v>300</v>
      </c>
      <c r="B193" s="33" t="s">
        <v>301</v>
      </c>
      <c r="C193" s="33" t="s">
        <v>167</v>
      </c>
      <c r="D193" s="33"/>
      <c r="E193" s="34" t="s">
        <v>37</v>
      </c>
      <c r="F193" s="63">
        <f>G193+J193</f>
        <v>27880851</v>
      </c>
      <c r="G193" s="63">
        <f>G194+G196+G195</f>
        <v>0</v>
      </c>
      <c r="H193" s="63">
        <f>H194+H196+H195</f>
        <v>0</v>
      </c>
      <c r="I193" s="63">
        <f>I194+I196+I195</f>
        <v>0</v>
      </c>
      <c r="J193" s="63">
        <f>J194+J196+J195</f>
        <v>27880851</v>
      </c>
      <c r="K193" s="63">
        <f>L193+O193</f>
        <v>0</v>
      </c>
      <c r="L193" s="63">
        <f>L194+L196+L195</f>
        <v>0</v>
      </c>
      <c r="M193" s="63">
        <f>M194+M196+M195</f>
        <v>0</v>
      </c>
      <c r="N193" s="63">
        <f>N194+N196+N195</f>
        <v>0</v>
      </c>
      <c r="O193" s="63">
        <f>O194+O196+O195</f>
        <v>0</v>
      </c>
      <c r="P193" s="63">
        <f>P194+P196+P195</f>
        <v>0</v>
      </c>
      <c r="Q193" s="62">
        <f>F193+K193</f>
        <v>27880851</v>
      </c>
    </row>
    <row r="194" spans="1:17" s="11" customFormat="1" ht="281.25" customHeight="1">
      <c r="A194" s="35" t="s">
        <v>34</v>
      </c>
      <c r="B194" s="35" t="s">
        <v>35</v>
      </c>
      <c r="C194" s="35" t="s">
        <v>167</v>
      </c>
      <c r="D194" s="35" t="s">
        <v>484</v>
      </c>
      <c r="E194" s="32" t="s">
        <v>844</v>
      </c>
      <c r="F194" s="64">
        <f>G194+J194</f>
        <v>21191898</v>
      </c>
      <c r="G194" s="64"/>
      <c r="H194" s="64"/>
      <c r="I194" s="64"/>
      <c r="J194" s="64">
        <v>21191898</v>
      </c>
      <c r="K194" s="64">
        <f>L194+O194</f>
        <v>0</v>
      </c>
      <c r="L194" s="64"/>
      <c r="M194" s="64"/>
      <c r="N194" s="64"/>
      <c r="O194" s="64"/>
      <c r="P194" s="64"/>
      <c r="Q194" s="65">
        <f>F194+K194</f>
        <v>21191898</v>
      </c>
    </row>
    <row r="195" spans="1:17" s="11" customFormat="1" ht="346.5" customHeight="1">
      <c r="A195" s="35" t="s">
        <v>356</v>
      </c>
      <c r="B195" s="35" t="s">
        <v>357</v>
      </c>
      <c r="C195" s="35" t="s">
        <v>167</v>
      </c>
      <c r="D195" s="35" t="s">
        <v>484</v>
      </c>
      <c r="E195" s="32" t="s">
        <v>845</v>
      </c>
      <c r="F195" s="64">
        <f>G195+J195</f>
        <v>3002084</v>
      </c>
      <c r="G195" s="64"/>
      <c r="H195" s="64"/>
      <c r="I195" s="64"/>
      <c r="J195" s="64">
        <v>3002084</v>
      </c>
      <c r="K195" s="64">
        <f>L195+O195</f>
        <v>0</v>
      </c>
      <c r="L195" s="64"/>
      <c r="M195" s="64"/>
      <c r="N195" s="64"/>
      <c r="O195" s="64"/>
      <c r="P195" s="64"/>
      <c r="Q195" s="65">
        <f>F195+K195</f>
        <v>3002084</v>
      </c>
    </row>
    <row r="196" spans="1:17" s="11" customFormat="1" ht="294.75" customHeight="1">
      <c r="A196" s="35" t="s">
        <v>205</v>
      </c>
      <c r="B196" s="35" t="s">
        <v>206</v>
      </c>
      <c r="C196" s="35" t="s">
        <v>167</v>
      </c>
      <c r="D196" s="35" t="s">
        <v>484</v>
      </c>
      <c r="E196" s="32" t="s">
        <v>846</v>
      </c>
      <c r="F196" s="64">
        <f>G196+J196</f>
        <v>3686869</v>
      </c>
      <c r="G196" s="64"/>
      <c r="H196" s="64"/>
      <c r="I196" s="64"/>
      <c r="J196" s="64">
        <v>3686869</v>
      </c>
      <c r="K196" s="64">
        <f>L196+O196</f>
        <v>0</v>
      </c>
      <c r="L196" s="64"/>
      <c r="M196" s="64"/>
      <c r="N196" s="64"/>
      <c r="O196" s="64"/>
      <c r="P196" s="64"/>
      <c r="Q196" s="65">
        <f>F196+K196</f>
        <v>3686869</v>
      </c>
    </row>
    <row r="197" spans="1:17" s="19" customFormat="1" ht="42.75">
      <c r="A197" s="28" t="s">
        <v>616</v>
      </c>
      <c r="B197" s="38"/>
      <c r="C197" s="38" t="s">
        <v>490</v>
      </c>
      <c r="D197" s="38"/>
      <c r="E197" s="51" t="s">
        <v>712</v>
      </c>
      <c r="F197" s="58">
        <f>F198</f>
        <v>19699328.4</v>
      </c>
      <c r="G197" s="58">
        <f aca="true" t="shared" si="34" ref="G197:Q197">G198</f>
        <v>2324900</v>
      </c>
      <c r="H197" s="58">
        <f t="shared" si="34"/>
        <v>0</v>
      </c>
      <c r="I197" s="58">
        <f t="shared" si="34"/>
        <v>0</v>
      </c>
      <c r="J197" s="58">
        <f t="shared" si="34"/>
        <v>17374428.4</v>
      </c>
      <c r="K197" s="58">
        <f t="shared" si="34"/>
        <v>0</v>
      </c>
      <c r="L197" s="58">
        <f t="shared" si="34"/>
        <v>0</v>
      </c>
      <c r="M197" s="58">
        <f t="shared" si="34"/>
        <v>0</v>
      </c>
      <c r="N197" s="58">
        <f t="shared" si="34"/>
        <v>0</v>
      </c>
      <c r="O197" s="58">
        <f t="shared" si="34"/>
        <v>0</v>
      </c>
      <c r="P197" s="58">
        <f t="shared" si="34"/>
        <v>0</v>
      </c>
      <c r="Q197" s="59">
        <f t="shared" si="34"/>
        <v>19699328.4</v>
      </c>
    </row>
    <row r="198" spans="1:17" s="19" customFormat="1" ht="45" customHeight="1">
      <c r="A198" s="39" t="s">
        <v>617</v>
      </c>
      <c r="B198" s="38"/>
      <c r="C198" s="39" t="s">
        <v>490</v>
      </c>
      <c r="D198" s="39"/>
      <c r="E198" s="53" t="s">
        <v>712</v>
      </c>
      <c r="F198" s="60">
        <f>G198+J198</f>
        <v>19699328.4</v>
      </c>
      <c r="G198" s="60">
        <f>G199+G201+G207+G210+G203+G214</f>
        <v>2324900</v>
      </c>
      <c r="H198" s="60">
        <f>H199+H201+H207+H210+H203+H214</f>
        <v>0</v>
      </c>
      <c r="I198" s="60">
        <f>I199+I201+I207+I210+I203+I214</f>
        <v>0</v>
      </c>
      <c r="J198" s="60">
        <f>J199+J201+J207+J210+J203+J214</f>
        <v>17374428.4</v>
      </c>
      <c r="K198" s="60">
        <f>L198+O198</f>
        <v>0</v>
      </c>
      <c r="L198" s="60">
        <f>L199+L201+L207+L210+L203+L214</f>
        <v>0</v>
      </c>
      <c r="M198" s="60">
        <f>M199+M201+M207+M210+M203+M214</f>
        <v>0</v>
      </c>
      <c r="N198" s="60">
        <f>N199+N201+N207+N210+N203+N214</f>
        <v>0</v>
      </c>
      <c r="O198" s="60">
        <f>O199+O201+O207+O210+O203+O214</f>
        <v>0</v>
      </c>
      <c r="P198" s="60">
        <f>P199+P201+P207+P210+P203+P214</f>
        <v>0</v>
      </c>
      <c r="Q198" s="59">
        <f>F198+K198</f>
        <v>19699328.4</v>
      </c>
    </row>
    <row r="199" spans="1:17" s="19" customFormat="1" ht="29.25" customHeight="1">
      <c r="A199" s="33" t="s">
        <v>326</v>
      </c>
      <c r="B199" s="33" t="s">
        <v>694</v>
      </c>
      <c r="C199" s="33"/>
      <c r="D199" s="33"/>
      <c r="E199" s="34" t="s">
        <v>693</v>
      </c>
      <c r="F199" s="63">
        <f>F200</f>
        <v>1964200</v>
      </c>
      <c r="G199" s="63">
        <f aca="true" t="shared" si="35" ref="G199:Q199">G200</f>
        <v>1964200</v>
      </c>
      <c r="H199" s="63">
        <f t="shared" si="35"/>
        <v>0</v>
      </c>
      <c r="I199" s="63">
        <f t="shared" si="35"/>
        <v>0</v>
      </c>
      <c r="J199" s="63">
        <f t="shared" si="35"/>
        <v>0</v>
      </c>
      <c r="K199" s="63">
        <f t="shared" si="35"/>
        <v>0</v>
      </c>
      <c r="L199" s="63">
        <f t="shared" si="35"/>
        <v>0</v>
      </c>
      <c r="M199" s="63">
        <f t="shared" si="35"/>
        <v>0</v>
      </c>
      <c r="N199" s="63">
        <f t="shared" si="35"/>
        <v>0</v>
      </c>
      <c r="O199" s="63">
        <f t="shared" si="35"/>
        <v>0</v>
      </c>
      <c r="P199" s="63">
        <f t="shared" si="35"/>
        <v>0</v>
      </c>
      <c r="Q199" s="62">
        <f t="shared" si="35"/>
        <v>1964200</v>
      </c>
    </row>
    <row r="200" spans="1:17" s="30" customFormat="1" ht="44.25" customHeight="1">
      <c r="A200" s="35" t="s">
        <v>327</v>
      </c>
      <c r="B200" s="35" t="s">
        <v>678</v>
      </c>
      <c r="C200" s="35" t="s">
        <v>573</v>
      </c>
      <c r="D200" s="35" t="s">
        <v>587</v>
      </c>
      <c r="E200" s="32" t="s">
        <v>677</v>
      </c>
      <c r="F200" s="64">
        <f aca="true" t="shared" si="36" ref="F200:F211">G200+J200</f>
        <v>1964200</v>
      </c>
      <c r="G200" s="64">
        <v>1964200</v>
      </c>
      <c r="H200" s="64"/>
      <c r="I200" s="64"/>
      <c r="J200" s="64"/>
      <c r="K200" s="64">
        <f aca="true" t="shared" si="37" ref="K200:K211">L200+O200</f>
        <v>0</v>
      </c>
      <c r="L200" s="64"/>
      <c r="M200" s="64"/>
      <c r="N200" s="64"/>
      <c r="O200" s="64"/>
      <c r="P200" s="64"/>
      <c r="Q200" s="65">
        <f aca="true" t="shared" si="38" ref="Q200:Q211">F200+K200</f>
        <v>1964200</v>
      </c>
    </row>
    <row r="201" spans="1:17" s="11" customFormat="1" ht="17.25" customHeight="1">
      <c r="A201" s="33" t="s">
        <v>77</v>
      </c>
      <c r="B201" s="33" t="s">
        <v>56</v>
      </c>
      <c r="C201" s="33" t="s">
        <v>530</v>
      </c>
      <c r="D201" s="33"/>
      <c r="E201" s="34" t="s">
        <v>191</v>
      </c>
      <c r="F201" s="63">
        <f aca="true" t="shared" si="39" ref="F201:F206">G201+J201</f>
        <v>360700</v>
      </c>
      <c r="G201" s="63">
        <f>G202</f>
        <v>360700</v>
      </c>
      <c r="H201" s="63">
        <f>H202</f>
        <v>0</v>
      </c>
      <c r="I201" s="63">
        <f>I202</f>
        <v>0</v>
      </c>
      <c r="J201" s="63">
        <f>J202</f>
        <v>0</v>
      </c>
      <c r="K201" s="63">
        <f t="shared" si="37"/>
        <v>0</v>
      </c>
      <c r="L201" s="63">
        <f>L202</f>
        <v>0</v>
      </c>
      <c r="M201" s="63">
        <f>M202</f>
        <v>0</v>
      </c>
      <c r="N201" s="63">
        <f>N202</f>
        <v>0</v>
      </c>
      <c r="O201" s="63">
        <f>O202</f>
        <v>0</v>
      </c>
      <c r="P201" s="63">
        <f>P202</f>
        <v>0</v>
      </c>
      <c r="Q201" s="62">
        <f t="shared" si="38"/>
        <v>360700</v>
      </c>
    </row>
    <row r="202" spans="1:17" s="11" customFormat="1" ht="45">
      <c r="A202" s="35" t="s">
        <v>78</v>
      </c>
      <c r="B202" s="35" t="s">
        <v>60</v>
      </c>
      <c r="C202" s="35"/>
      <c r="D202" s="35" t="s">
        <v>581</v>
      </c>
      <c r="E202" s="32" t="s">
        <v>62</v>
      </c>
      <c r="F202" s="64">
        <f t="shared" si="39"/>
        <v>360700</v>
      </c>
      <c r="G202" s="64">
        <v>360700</v>
      </c>
      <c r="H202" s="64"/>
      <c r="I202" s="64"/>
      <c r="J202" s="64"/>
      <c r="K202" s="64">
        <f>L202+O202</f>
        <v>0</v>
      </c>
      <c r="L202" s="64"/>
      <c r="M202" s="64"/>
      <c r="N202" s="64"/>
      <c r="O202" s="64"/>
      <c r="P202" s="64"/>
      <c r="Q202" s="65">
        <f>F202+K202</f>
        <v>360700</v>
      </c>
    </row>
    <row r="203" spans="1:17" s="11" customFormat="1" ht="28.5" hidden="1">
      <c r="A203" s="33" t="s">
        <v>797</v>
      </c>
      <c r="B203" s="33" t="s">
        <v>381</v>
      </c>
      <c r="C203" s="33"/>
      <c r="D203" s="33"/>
      <c r="E203" s="34" t="s">
        <v>382</v>
      </c>
      <c r="F203" s="63">
        <f t="shared" si="39"/>
        <v>0</v>
      </c>
      <c r="G203" s="63">
        <f>G204</f>
        <v>0</v>
      </c>
      <c r="H203" s="63">
        <f>H204</f>
        <v>0</v>
      </c>
      <c r="I203" s="63">
        <f>I204</f>
        <v>0</v>
      </c>
      <c r="J203" s="63">
        <f>J204</f>
        <v>0</v>
      </c>
      <c r="K203" s="63">
        <f>L203+O203</f>
        <v>0</v>
      </c>
      <c r="L203" s="63">
        <f>L204</f>
        <v>0</v>
      </c>
      <c r="M203" s="63">
        <f>M204</f>
        <v>0</v>
      </c>
      <c r="N203" s="63">
        <f>N204</f>
        <v>0</v>
      </c>
      <c r="O203" s="63">
        <f>O204</f>
        <v>0</v>
      </c>
      <c r="P203" s="63">
        <f>P204</f>
        <v>0</v>
      </c>
      <c r="Q203" s="62">
        <f>F203+K203</f>
        <v>0</v>
      </c>
    </row>
    <row r="204" spans="1:17" s="11" customFormat="1" ht="292.5" customHeight="1" hidden="1">
      <c r="A204" s="82" t="s">
        <v>798</v>
      </c>
      <c r="B204" s="82" t="s">
        <v>799</v>
      </c>
      <c r="C204" s="82"/>
      <c r="D204" s="82" t="s">
        <v>498</v>
      </c>
      <c r="E204" s="31" t="s">
        <v>800</v>
      </c>
      <c r="F204" s="61">
        <f t="shared" si="39"/>
        <v>0</v>
      </c>
      <c r="G204" s="61"/>
      <c r="H204" s="61"/>
      <c r="I204" s="61"/>
      <c r="J204" s="61"/>
      <c r="K204" s="61">
        <f>L204+O204</f>
        <v>0</v>
      </c>
      <c r="L204" s="61"/>
      <c r="M204" s="61"/>
      <c r="N204" s="61"/>
      <c r="O204" s="69"/>
      <c r="P204" s="69"/>
      <c r="Q204" s="62">
        <f>F204+K204</f>
        <v>0</v>
      </c>
    </row>
    <row r="205" spans="1:17" s="11" customFormat="1" ht="15" hidden="1">
      <c r="A205" s="83"/>
      <c r="B205" s="83"/>
      <c r="C205" s="83"/>
      <c r="D205" s="83"/>
      <c r="E205" s="32" t="s">
        <v>526</v>
      </c>
      <c r="F205" s="61">
        <f t="shared" si="39"/>
        <v>0</v>
      </c>
      <c r="G205" s="61"/>
      <c r="H205" s="61"/>
      <c r="I205" s="61"/>
      <c r="J205" s="61"/>
      <c r="K205" s="61">
        <f>L205+O205</f>
        <v>0</v>
      </c>
      <c r="L205" s="61"/>
      <c r="M205" s="61"/>
      <c r="N205" s="61"/>
      <c r="O205" s="61"/>
      <c r="P205" s="61"/>
      <c r="Q205" s="62">
        <f>F205+K205</f>
        <v>0</v>
      </c>
    </row>
    <row r="206" spans="1:17" s="11" customFormat="1" ht="30" hidden="1">
      <c r="A206" s="84"/>
      <c r="B206" s="84"/>
      <c r="C206" s="84"/>
      <c r="D206" s="84"/>
      <c r="E206" s="32" t="s">
        <v>528</v>
      </c>
      <c r="F206" s="64">
        <f t="shared" si="39"/>
        <v>0</v>
      </c>
      <c r="G206" s="64"/>
      <c r="H206" s="64"/>
      <c r="I206" s="64"/>
      <c r="J206" s="64"/>
      <c r="K206" s="64">
        <f>L206+O206</f>
        <v>0</v>
      </c>
      <c r="L206" s="64"/>
      <c r="M206" s="64"/>
      <c r="N206" s="64"/>
      <c r="O206" s="64"/>
      <c r="P206" s="64"/>
      <c r="Q206" s="65">
        <f>F206+K206</f>
        <v>0</v>
      </c>
    </row>
    <row r="207" spans="1:17" s="11" customFormat="1" ht="30" hidden="1">
      <c r="A207" s="82" t="s">
        <v>469</v>
      </c>
      <c r="B207" s="82" t="s">
        <v>468</v>
      </c>
      <c r="C207" s="82" t="s">
        <v>523</v>
      </c>
      <c r="D207" s="82" t="s">
        <v>504</v>
      </c>
      <c r="E207" s="31" t="s">
        <v>758</v>
      </c>
      <c r="F207" s="61">
        <f t="shared" si="36"/>
        <v>0</v>
      </c>
      <c r="G207" s="61"/>
      <c r="H207" s="61"/>
      <c r="I207" s="61"/>
      <c r="J207" s="61"/>
      <c r="K207" s="61">
        <f t="shared" si="37"/>
        <v>0</v>
      </c>
      <c r="L207" s="61"/>
      <c r="M207" s="61"/>
      <c r="N207" s="61"/>
      <c r="O207" s="61"/>
      <c r="P207" s="61"/>
      <c r="Q207" s="62">
        <f t="shared" si="38"/>
        <v>0</v>
      </c>
    </row>
    <row r="208" spans="1:17" s="11" customFormat="1" ht="15" hidden="1">
      <c r="A208" s="83"/>
      <c r="B208" s="83"/>
      <c r="C208" s="83"/>
      <c r="D208" s="83"/>
      <c r="E208" s="32" t="s">
        <v>526</v>
      </c>
      <c r="F208" s="61">
        <f t="shared" si="36"/>
        <v>0</v>
      </c>
      <c r="G208" s="61"/>
      <c r="H208" s="61"/>
      <c r="I208" s="61"/>
      <c r="J208" s="61"/>
      <c r="K208" s="61">
        <f t="shared" si="37"/>
        <v>0</v>
      </c>
      <c r="L208" s="61"/>
      <c r="M208" s="61"/>
      <c r="N208" s="61"/>
      <c r="O208" s="61"/>
      <c r="P208" s="61"/>
      <c r="Q208" s="62">
        <f t="shared" si="38"/>
        <v>0</v>
      </c>
    </row>
    <row r="209" spans="1:17" s="11" customFormat="1" ht="30" hidden="1">
      <c r="A209" s="84"/>
      <c r="B209" s="84"/>
      <c r="C209" s="84"/>
      <c r="D209" s="84"/>
      <c r="E209" s="32" t="s">
        <v>528</v>
      </c>
      <c r="F209" s="64">
        <f t="shared" si="36"/>
        <v>0</v>
      </c>
      <c r="G209" s="64"/>
      <c r="H209" s="64"/>
      <c r="I209" s="64"/>
      <c r="J209" s="64"/>
      <c r="K209" s="64">
        <f t="shared" si="37"/>
        <v>0</v>
      </c>
      <c r="L209" s="64"/>
      <c r="M209" s="64"/>
      <c r="N209" s="64"/>
      <c r="O209" s="64"/>
      <c r="P209" s="64"/>
      <c r="Q209" s="65">
        <f t="shared" si="38"/>
        <v>0</v>
      </c>
    </row>
    <row r="210" spans="1:17" s="44" customFormat="1" ht="28.5" hidden="1">
      <c r="A210" s="45" t="s">
        <v>782</v>
      </c>
      <c r="B210" s="45" t="s">
        <v>404</v>
      </c>
      <c r="C210" s="45"/>
      <c r="D210" s="33"/>
      <c r="E210" s="34" t="s">
        <v>766</v>
      </c>
      <c r="F210" s="62">
        <f t="shared" si="36"/>
        <v>0</v>
      </c>
      <c r="G210" s="62">
        <f>G211</f>
        <v>0</v>
      </c>
      <c r="H210" s="62">
        <f>H211</f>
        <v>0</v>
      </c>
      <c r="I210" s="62">
        <f>I211</f>
        <v>0</v>
      </c>
      <c r="J210" s="62">
        <f>J211</f>
        <v>0</v>
      </c>
      <c r="K210" s="62">
        <f t="shared" si="37"/>
        <v>0</v>
      </c>
      <c r="L210" s="62">
        <f>L211</f>
        <v>0</v>
      </c>
      <c r="M210" s="62">
        <f>M211</f>
        <v>0</v>
      </c>
      <c r="N210" s="62">
        <f>N211</f>
        <v>0</v>
      </c>
      <c r="O210" s="62">
        <f>O211</f>
        <v>0</v>
      </c>
      <c r="P210" s="62">
        <f>P211</f>
        <v>0</v>
      </c>
      <c r="Q210" s="62">
        <f t="shared" si="38"/>
        <v>0</v>
      </c>
    </row>
    <row r="211" spans="1:17" s="30" customFormat="1" ht="30" hidden="1">
      <c r="A211" s="79" t="s">
        <v>783</v>
      </c>
      <c r="B211" s="79" t="s">
        <v>784</v>
      </c>
      <c r="C211" s="79"/>
      <c r="D211" s="79" t="s">
        <v>504</v>
      </c>
      <c r="E211" s="32" t="s">
        <v>792</v>
      </c>
      <c r="F211" s="69">
        <f t="shared" si="36"/>
        <v>0</v>
      </c>
      <c r="G211" s="69"/>
      <c r="H211" s="69"/>
      <c r="I211" s="69"/>
      <c r="J211" s="69"/>
      <c r="K211" s="69">
        <f t="shared" si="37"/>
        <v>0</v>
      </c>
      <c r="L211" s="69"/>
      <c r="M211" s="69"/>
      <c r="N211" s="69"/>
      <c r="O211" s="69"/>
      <c r="P211" s="69"/>
      <c r="Q211" s="65">
        <f t="shared" si="38"/>
        <v>0</v>
      </c>
    </row>
    <row r="212" spans="1:17" s="11" customFormat="1" ht="15" hidden="1">
      <c r="A212" s="80"/>
      <c r="B212" s="80"/>
      <c r="C212" s="80"/>
      <c r="D212" s="80"/>
      <c r="E212" s="32" t="s">
        <v>526</v>
      </c>
      <c r="F212" s="61">
        <f>G212+J212</f>
        <v>0</v>
      </c>
      <c r="G212" s="61"/>
      <c r="H212" s="61"/>
      <c r="I212" s="61"/>
      <c r="J212" s="61"/>
      <c r="K212" s="61">
        <f>L212+O212</f>
        <v>0</v>
      </c>
      <c r="L212" s="61"/>
      <c r="M212" s="61"/>
      <c r="N212" s="61"/>
      <c r="O212" s="61"/>
      <c r="P212" s="61"/>
      <c r="Q212" s="62">
        <f>F212+K212</f>
        <v>0</v>
      </c>
    </row>
    <row r="213" spans="1:17" s="11" customFormat="1" ht="30" hidden="1">
      <c r="A213" s="81"/>
      <c r="B213" s="81"/>
      <c r="C213" s="81"/>
      <c r="D213" s="81"/>
      <c r="E213" s="32" t="s">
        <v>528</v>
      </c>
      <c r="F213" s="64">
        <f>G213+J213</f>
        <v>0</v>
      </c>
      <c r="G213" s="64"/>
      <c r="H213" s="64"/>
      <c r="I213" s="64"/>
      <c r="J213" s="64"/>
      <c r="K213" s="64">
        <f>L213+O213</f>
        <v>0</v>
      </c>
      <c r="L213" s="64"/>
      <c r="M213" s="64"/>
      <c r="N213" s="64"/>
      <c r="O213" s="64"/>
      <c r="P213" s="64"/>
      <c r="Q213" s="65">
        <f>F213+K213</f>
        <v>0</v>
      </c>
    </row>
    <row r="214" spans="1:17" s="30" customFormat="1" ht="118.5" customHeight="1">
      <c r="A214" s="22" t="s">
        <v>79</v>
      </c>
      <c r="B214" s="22" t="s">
        <v>80</v>
      </c>
      <c r="C214" s="22"/>
      <c r="D214" s="22" t="s">
        <v>484</v>
      </c>
      <c r="E214" s="31" t="s">
        <v>81</v>
      </c>
      <c r="F214" s="61">
        <f>G214+J214</f>
        <v>17374428.4</v>
      </c>
      <c r="G214" s="61"/>
      <c r="H214" s="61"/>
      <c r="I214" s="61"/>
      <c r="J214" s="61">
        <v>17374428.4</v>
      </c>
      <c r="K214" s="61">
        <f>L214+O214</f>
        <v>0</v>
      </c>
      <c r="L214" s="61"/>
      <c r="M214" s="61"/>
      <c r="N214" s="61"/>
      <c r="O214" s="61"/>
      <c r="P214" s="61"/>
      <c r="Q214" s="62">
        <f>F214+K214</f>
        <v>17374428.4</v>
      </c>
    </row>
    <row r="215" spans="1:17" s="19" customFormat="1" ht="55.5" customHeight="1">
      <c r="A215" s="28" t="s">
        <v>618</v>
      </c>
      <c r="B215" s="38"/>
      <c r="C215" s="38" t="s">
        <v>328</v>
      </c>
      <c r="D215" s="38"/>
      <c r="E215" s="51" t="s">
        <v>714</v>
      </c>
      <c r="F215" s="58">
        <f>F216</f>
        <v>370540169</v>
      </c>
      <c r="G215" s="58">
        <f aca="true" t="shared" si="40" ref="G215:P215">G216</f>
        <v>370540169</v>
      </c>
      <c r="H215" s="58">
        <f t="shared" si="40"/>
        <v>42524262</v>
      </c>
      <c r="I215" s="58">
        <f t="shared" si="40"/>
        <v>4022273</v>
      </c>
      <c r="J215" s="58">
        <f t="shared" si="40"/>
        <v>0</v>
      </c>
      <c r="K215" s="58">
        <f t="shared" si="40"/>
        <v>28460385</v>
      </c>
      <c r="L215" s="58">
        <f t="shared" si="40"/>
        <v>5857074</v>
      </c>
      <c r="M215" s="58">
        <f t="shared" si="40"/>
        <v>1190244</v>
      </c>
      <c r="N215" s="58">
        <f t="shared" si="40"/>
        <v>40300</v>
      </c>
      <c r="O215" s="58">
        <f t="shared" si="40"/>
        <v>22603311</v>
      </c>
      <c r="P215" s="58">
        <f t="shared" si="40"/>
        <v>22452311</v>
      </c>
      <c r="Q215" s="59">
        <f>Q216</f>
        <v>399000554</v>
      </c>
    </row>
    <row r="216" spans="1:17" s="19" customFormat="1" ht="53.25" customHeight="1">
      <c r="A216" s="39" t="s">
        <v>632</v>
      </c>
      <c r="B216" s="38"/>
      <c r="C216" s="39" t="s">
        <v>328</v>
      </c>
      <c r="D216" s="39"/>
      <c r="E216" s="53" t="s">
        <v>714</v>
      </c>
      <c r="F216" s="60">
        <f>G216+J216</f>
        <v>370540169</v>
      </c>
      <c r="G216" s="60">
        <f>G217+G220+G221+G222+G223+G224+G225+G226+G229+G233+G230+G234</f>
        <v>370540169</v>
      </c>
      <c r="H216" s="60">
        <f>H217+H220+H221+H222+H223+H224+H225+H226+H229+H233+H230+H234</f>
        <v>42524262</v>
      </c>
      <c r="I216" s="60">
        <f>I217+I220+I221+I222+I223+I224+I225+I226+I229+I233+I230+I234</f>
        <v>4022273</v>
      </c>
      <c r="J216" s="60">
        <f>J217+J220+J221+J222+J223+J224+J225+J226+J229+J233+J230+J234</f>
        <v>0</v>
      </c>
      <c r="K216" s="60">
        <f>L216+O216</f>
        <v>28460385</v>
      </c>
      <c r="L216" s="60">
        <f>L217+L220+L221+L222+L223+L224+L225+L226+L229+L233+L230+L234</f>
        <v>5857074</v>
      </c>
      <c r="M216" s="60">
        <f>M217+M220+M221+M222+M223+M224+M225+M226+M229+M233+M230+M234</f>
        <v>1190244</v>
      </c>
      <c r="N216" s="60">
        <f>N217+N220+N221+N222+N223+N224+N225+N226+N229+N233+N230+N234</f>
        <v>40300</v>
      </c>
      <c r="O216" s="60">
        <f>O217+O220+O221+O222+O223+O224+O225+O226+O229+O233+O230+O234</f>
        <v>22603311</v>
      </c>
      <c r="P216" s="60">
        <f>P217+P220+P221+P222+P223+P224+P225+P226+P229+P233+P230+P234</f>
        <v>22452311</v>
      </c>
      <c r="Q216" s="59">
        <f>F216+K216</f>
        <v>399000554</v>
      </c>
    </row>
    <row r="217" spans="1:17" s="11" customFormat="1" ht="60">
      <c r="A217" s="82" t="s">
        <v>640</v>
      </c>
      <c r="B217" s="82" t="s">
        <v>623</v>
      </c>
      <c r="C217" s="22" t="s">
        <v>536</v>
      </c>
      <c r="D217" s="82" t="s">
        <v>585</v>
      </c>
      <c r="E217" s="31" t="s">
        <v>834</v>
      </c>
      <c r="F217" s="61">
        <f aca="true" t="shared" si="41" ref="F217:F225">G217+J217</f>
        <v>93533816</v>
      </c>
      <c r="G217" s="61">
        <v>93533816</v>
      </c>
      <c r="H217" s="61"/>
      <c r="I217" s="61"/>
      <c r="J217" s="61"/>
      <c r="K217" s="61">
        <f aca="true" t="shared" si="42" ref="K217:K225">L217+O217</f>
        <v>5385124</v>
      </c>
      <c r="L217" s="61">
        <v>3375124</v>
      </c>
      <c r="M217" s="61"/>
      <c r="N217" s="61"/>
      <c r="O217" s="61">
        <v>2010000</v>
      </c>
      <c r="P217" s="61">
        <v>2000000</v>
      </c>
      <c r="Q217" s="62">
        <f aca="true" t="shared" si="43" ref="Q217:Q225">F217+K217</f>
        <v>98918940</v>
      </c>
    </row>
    <row r="218" spans="1:17" s="17" customFormat="1" ht="15.75" customHeight="1">
      <c r="A218" s="83"/>
      <c r="B218" s="83"/>
      <c r="C218" s="22"/>
      <c r="D218" s="83"/>
      <c r="E218" s="32" t="s">
        <v>527</v>
      </c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2"/>
    </row>
    <row r="219" spans="1:17" s="17" customFormat="1" ht="30">
      <c r="A219" s="84"/>
      <c r="B219" s="84"/>
      <c r="C219" s="22"/>
      <c r="D219" s="84"/>
      <c r="E219" s="32" t="s">
        <v>528</v>
      </c>
      <c r="F219" s="64">
        <f>G219+J219</f>
        <v>4500000</v>
      </c>
      <c r="G219" s="64">
        <v>4500000</v>
      </c>
      <c r="H219" s="64"/>
      <c r="I219" s="64"/>
      <c r="J219" s="64"/>
      <c r="K219" s="64">
        <f>L219+O219</f>
        <v>0</v>
      </c>
      <c r="L219" s="64"/>
      <c r="M219" s="64"/>
      <c r="N219" s="64"/>
      <c r="O219" s="64"/>
      <c r="P219" s="64"/>
      <c r="Q219" s="65">
        <f>F219+K219</f>
        <v>4500000</v>
      </c>
    </row>
    <row r="220" spans="1:17" s="11" customFormat="1" ht="60">
      <c r="A220" s="22" t="s">
        <v>641</v>
      </c>
      <c r="B220" s="22" t="s">
        <v>624</v>
      </c>
      <c r="C220" s="22" t="s">
        <v>537</v>
      </c>
      <c r="D220" s="22" t="s">
        <v>586</v>
      </c>
      <c r="E220" s="31" t="s">
        <v>835</v>
      </c>
      <c r="F220" s="61">
        <f t="shared" si="41"/>
        <v>54114584</v>
      </c>
      <c r="G220" s="61">
        <v>54114584</v>
      </c>
      <c r="H220" s="61"/>
      <c r="I220" s="61"/>
      <c r="J220" s="61"/>
      <c r="K220" s="61">
        <f t="shared" si="42"/>
        <v>3279793</v>
      </c>
      <c r="L220" s="61">
        <v>150000</v>
      </c>
      <c r="M220" s="61"/>
      <c r="N220" s="61"/>
      <c r="O220" s="61">
        <v>3129793</v>
      </c>
      <c r="P220" s="61">
        <v>3129793</v>
      </c>
      <c r="Q220" s="62">
        <f t="shared" si="43"/>
        <v>57394377</v>
      </c>
    </row>
    <row r="221" spans="1:17" s="11" customFormat="1" ht="23.25" customHeight="1">
      <c r="A221" s="22" t="s">
        <v>332</v>
      </c>
      <c r="B221" s="22" t="s">
        <v>333</v>
      </c>
      <c r="C221" s="22">
        <v>110102</v>
      </c>
      <c r="D221" s="22" t="s">
        <v>485</v>
      </c>
      <c r="E221" s="31" t="s">
        <v>334</v>
      </c>
      <c r="F221" s="61">
        <f t="shared" si="41"/>
        <v>109996043</v>
      </c>
      <c r="G221" s="61">
        <v>109996043</v>
      </c>
      <c r="H221" s="61"/>
      <c r="I221" s="61"/>
      <c r="J221" s="61"/>
      <c r="K221" s="61">
        <f t="shared" si="42"/>
        <v>2546700</v>
      </c>
      <c r="L221" s="61"/>
      <c r="M221" s="61"/>
      <c r="N221" s="61"/>
      <c r="O221" s="61">
        <v>2546700</v>
      </c>
      <c r="P221" s="61">
        <v>2546700</v>
      </c>
      <c r="Q221" s="62">
        <f t="shared" si="43"/>
        <v>112542743</v>
      </c>
    </row>
    <row r="222" spans="1:17" s="11" customFormat="1" ht="60">
      <c r="A222" s="22" t="s">
        <v>329</v>
      </c>
      <c r="B222" s="22" t="s">
        <v>681</v>
      </c>
      <c r="C222" s="22">
        <v>110103</v>
      </c>
      <c r="D222" s="22" t="s">
        <v>486</v>
      </c>
      <c r="E222" s="31" t="s">
        <v>335</v>
      </c>
      <c r="F222" s="61">
        <f t="shared" si="41"/>
        <v>29720526</v>
      </c>
      <c r="G222" s="61">
        <v>29720526</v>
      </c>
      <c r="H222" s="61"/>
      <c r="I222" s="61"/>
      <c r="J222" s="61"/>
      <c r="K222" s="61">
        <f t="shared" si="42"/>
        <v>370100</v>
      </c>
      <c r="L222" s="61"/>
      <c r="M222" s="61"/>
      <c r="N222" s="61"/>
      <c r="O222" s="61">
        <v>370100</v>
      </c>
      <c r="P222" s="61">
        <v>370100</v>
      </c>
      <c r="Q222" s="62">
        <f t="shared" si="43"/>
        <v>30090626</v>
      </c>
    </row>
    <row r="223" spans="1:17" s="11" customFormat="1" ht="24" customHeight="1">
      <c r="A223" s="22" t="s">
        <v>330</v>
      </c>
      <c r="B223" s="22" t="s">
        <v>682</v>
      </c>
      <c r="C223" s="22">
        <v>110201</v>
      </c>
      <c r="D223" s="22" t="s">
        <v>479</v>
      </c>
      <c r="E223" s="31" t="s">
        <v>269</v>
      </c>
      <c r="F223" s="61">
        <f t="shared" si="41"/>
        <v>34964241</v>
      </c>
      <c r="G223" s="61">
        <v>34964241</v>
      </c>
      <c r="H223" s="61">
        <v>25569632</v>
      </c>
      <c r="I223" s="61">
        <v>1481125</v>
      </c>
      <c r="J223" s="61"/>
      <c r="K223" s="61">
        <f t="shared" si="42"/>
        <v>2821600</v>
      </c>
      <c r="L223" s="61">
        <v>129300</v>
      </c>
      <c r="M223" s="61">
        <v>45520</v>
      </c>
      <c r="N223" s="61">
        <v>10200</v>
      </c>
      <c r="O223" s="61">
        <v>2692300</v>
      </c>
      <c r="P223" s="61">
        <v>2651300</v>
      </c>
      <c r="Q223" s="62">
        <f t="shared" si="43"/>
        <v>37785841</v>
      </c>
    </row>
    <row r="224" spans="1:17" s="11" customFormat="1" ht="30">
      <c r="A224" s="22" t="s">
        <v>337</v>
      </c>
      <c r="B224" s="22" t="s">
        <v>338</v>
      </c>
      <c r="C224" s="22">
        <v>110202</v>
      </c>
      <c r="D224" s="22" t="s">
        <v>479</v>
      </c>
      <c r="E224" s="31" t="s">
        <v>339</v>
      </c>
      <c r="F224" s="61">
        <f t="shared" si="41"/>
        <v>34429313</v>
      </c>
      <c r="G224" s="61">
        <v>34429313</v>
      </c>
      <c r="H224" s="61">
        <v>15363963</v>
      </c>
      <c r="I224" s="61">
        <v>2515552</v>
      </c>
      <c r="J224" s="61"/>
      <c r="K224" s="61">
        <f t="shared" si="42"/>
        <v>10094550</v>
      </c>
      <c r="L224" s="61">
        <v>2202650</v>
      </c>
      <c r="M224" s="61">
        <v>1144724</v>
      </c>
      <c r="N224" s="61">
        <v>30100</v>
      </c>
      <c r="O224" s="61">
        <v>7891900</v>
      </c>
      <c r="P224" s="61">
        <v>7791900</v>
      </c>
      <c r="Q224" s="62">
        <f t="shared" si="43"/>
        <v>44523863</v>
      </c>
    </row>
    <row r="225" spans="1:17" s="11" customFormat="1" ht="45">
      <c r="A225" s="22" t="s">
        <v>331</v>
      </c>
      <c r="B225" s="22" t="s">
        <v>657</v>
      </c>
      <c r="C225" s="22">
        <v>110204</v>
      </c>
      <c r="D225" s="22" t="s">
        <v>487</v>
      </c>
      <c r="E225" s="31" t="s">
        <v>340</v>
      </c>
      <c r="F225" s="61">
        <f t="shared" si="41"/>
        <v>1654273</v>
      </c>
      <c r="G225" s="61">
        <v>1654273</v>
      </c>
      <c r="H225" s="61">
        <v>1079508</v>
      </c>
      <c r="I225" s="61">
        <v>16322</v>
      </c>
      <c r="J225" s="61"/>
      <c r="K225" s="61">
        <f t="shared" si="42"/>
        <v>0</v>
      </c>
      <c r="L225" s="61"/>
      <c r="M225" s="61"/>
      <c r="N225" s="61"/>
      <c r="O225" s="61"/>
      <c r="P225" s="61"/>
      <c r="Q225" s="62">
        <f t="shared" si="43"/>
        <v>1654273</v>
      </c>
    </row>
    <row r="226" spans="1:17" s="11" customFormat="1" ht="30.75" customHeight="1">
      <c r="A226" s="33" t="s">
        <v>341</v>
      </c>
      <c r="B226" s="33" t="s">
        <v>342</v>
      </c>
      <c r="C226" s="33">
        <v>110502</v>
      </c>
      <c r="D226" s="33"/>
      <c r="E226" s="34" t="s">
        <v>343</v>
      </c>
      <c r="F226" s="63">
        <f aca="true" t="shared" si="44" ref="F226:F233">G226+J226</f>
        <v>11568773</v>
      </c>
      <c r="G226" s="63">
        <f>G227+G228</f>
        <v>11568773</v>
      </c>
      <c r="H226" s="63">
        <f>H227+H228</f>
        <v>511159</v>
      </c>
      <c r="I226" s="63">
        <f>I227+I228</f>
        <v>9274</v>
      </c>
      <c r="J226" s="63">
        <f>J227+J228</f>
        <v>0</v>
      </c>
      <c r="K226" s="63">
        <f aca="true" t="shared" si="45" ref="K226:K233">L226+O226</f>
        <v>0</v>
      </c>
      <c r="L226" s="63">
        <f>L227+L228</f>
        <v>0</v>
      </c>
      <c r="M226" s="63">
        <f>M227+M228</f>
        <v>0</v>
      </c>
      <c r="N226" s="63">
        <f>N227+N228</f>
        <v>0</v>
      </c>
      <c r="O226" s="63">
        <f>O227+O228</f>
        <v>0</v>
      </c>
      <c r="P226" s="63">
        <f>P227+P228</f>
        <v>0</v>
      </c>
      <c r="Q226" s="62">
        <f aca="true" t="shared" si="46" ref="Q226:Q233">F226+K226</f>
        <v>11568773</v>
      </c>
    </row>
    <row r="227" spans="1:17" s="11" customFormat="1" ht="45">
      <c r="A227" s="35" t="s">
        <v>19</v>
      </c>
      <c r="B227" s="35" t="s">
        <v>21</v>
      </c>
      <c r="C227" s="35"/>
      <c r="D227" s="35" t="s">
        <v>488</v>
      </c>
      <c r="E227" s="32" t="s">
        <v>23</v>
      </c>
      <c r="F227" s="64">
        <f t="shared" si="44"/>
        <v>775173</v>
      </c>
      <c r="G227" s="64">
        <v>775173</v>
      </c>
      <c r="H227" s="64">
        <v>511159</v>
      </c>
      <c r="I227" s="64">
        <v>9274</v>
      </c>
      <c r="J227" s="64">
        <v>0</v>
      </c>
      <c r="K227" s="64">
        <f t="shared" si="45"/>
        <v>0</v>
      </c>
      <c r="L227" s="64"/>
      <c r="M227" s="64"/>
      <c r="N227" s="64"/>
      <c r="O227" s="64"/>
      <c r="P227" s="64"/>
      <c r="Q227" s="65">
        <f t="shared" si="46"/>
        <v>775173</v>
      </c>
    </row>
    <row r="228" spans="1:17" s="11" customFormat="1" ht="30.75" customHeight="1">
      <c r="A228" s="35" t="s">
        <v>20</v>
      </c>
      <c r="B228" s="35" t="s">
        <v>22</v>
      </c>
      <c r="C228" s="35"/>
      <c r="D228" s="35" t="s">
        <v>488</v>
      </c>
      <c r="E228" s="32" t="s">
        <v>24</v>
      </c>
      <c r="F228" s="64">
        <f t="shared" si="44"/>
        <v>10793600</v>
      </c>
      <c r="G228" s="64">
        <v>10793600</v>
      </c>
      <c r="H228" s="64"/>
      <c r="I228" s="64"/>
      <c r="J228" s="64"/>
      <c r="K228" s="64">
        <f t="shared" si="45"/>
        <v>0</v>
      </c>
      <c r="L228" s="64"/>
      <c r="M228" s="64"/>
      <c r="N228" s="64"/>
      <c r="O228" s="64"/>
      <c r="P228" s="64"/>
      <c r="Q228" s="65">
        <f t="shared" si="46"/>
        <v>10793600</v>
      </c>
    </row>
    <row r="229" spans="1:17" s="11" customFormat="1" ht="292.5" customHeight="1" hidden="1">
      <c r="A229" s="22" t="s">
        <v>470</v>
      </c>
      <c r="B229" s="22" t="s">
        <v>468</v>
      </c>
      <c r="C229" s="22">
        <v>150101</v>
      </c>
      <c r="D229" s="22" t="s">
        <v>504</v>
      </c>
      <c r="E229" s="31" t="s">
        <v>759</v>
      </c>
      <c r="F229" s="61">
        <f t="shared" si="44"/>
        <v>0</v>
      </c>
      <c r="G229" s="61"/>
      <c r="H229" s="61"/>
      <c r="I229" s="61"/>
      <c r="J229" s="61"/>
      <c r="K229" s="61">
        <f t="shared" si="45"/>
        <v>0</v>
      </c>
      <c r="L229" s="61"/>
      <c r="M229" s="61"/>
      <c r="N229" s="61"/>
      <c r="O229" s="61"/>
      <c r="P229" s="61"/>
      <c r="Q229" s="62">
        <f t="shared" si="46"/>
        <v>0</v>
      </c>
    </row>
    <row r="230" spans="1:17" s="11" customFormat="1" ht="30" customHeight="1">
      <c r="A230" s="33" t="s">
        <v>118</v>
      </c>
      <c r="B230" s="33" t="s">
        <v>404</v>
      </c>
      <c r="C230" s="33"/>
      <c r="D230" s="33"/>
      <c r="E230" s="34" t="s">
        <v>836</v>
      </c>
      <c r="F230" s="63">
        <f>G230+J230</f>
        <v>0</v>
      </c>
      <c r="G230" s="63">
        <f>G232+G231</f>
        <v>0</v>
      </c>
      <c r="H230" s="63">
        <f>H232+H231</f>
        <v>0</v>
      </c>
      <c r="I230" s="63">
        <f>I232+I231</f>
        <v>0</v>
      </c>
      <c r="J230" s="63">
        <f>J232+J231</f>
        <v>0</v>
      </c>
      <c r="K230" s="63">
        <f t="shared" si="45"/>
        <v>3962518</v>
      </c>
      <c r="L230" s="63">
        <f>L232+L231</f>
        <v>0</v>
      </c>
      <c r="M230" s="63">
        <f>M232+M231</f>
        <v>0</v>
      </c>
      <c r="N230" s="63">
        <f>N232+N231</f>
        <v>0</v>
      </c>
      <c r="O230" s="63">
        <f>O232+O231</f>
        <v>3962518</v>
      </c>
      <c r="P230" s="63">
        <f>P232+P231</f>
        <v>3962518</v>
      </c>
      <c r="Q230" s="62">
        <f t="shared" si="46"/>
        <v>3962518</v>
      </c>
    </row>
    <row r="231" spans="1:17" s="30" customFormat="1" ht="30" customHeight="1">
      <c r="A231" s="35" t="s">
        <v>156</v>
      </c>
      <c r="B231" s="35" t="s">
        <v>406</v>
      </c>
      <c r="C231" s="35"/>
      <c r="D231" s="35" t="s">
        <v>504</v>
      </c>
      <c r="E231" s="56" t="s">
        <v>794</v>
      </c>
      <c r="F231" s="69">
        <f>G231+J231</f>
        <v>0</v>
      </c>
      <c r="G231" s="69"/>
      <c r="H231" s="69"/>
      <c r="I231" s="69"/>
      <c r="J231" s="69"/>
      <c r="K231" s="69">
        <f>L231+O231</f>
        <v>175400</v>
      </c>
      <c r="L231" s="69"/>
      <c r="M231" s="69"/>
      <c r="N231" s="69"/>
      <c r="O231" s="69">
        <v>175400</v>
      </c>
      <c r="P231" s="69">
        <v>175400</v>
      </c>
      <c r="Q231" s="65">
        <f>F231+K231</f>
        <v>175400</v>
      </c>
    </row>
    <row r="232" spans="1:17" s="30" customFormat="1" ht="30" customHeight="1">
      <c r="A232" s="35" t="s">
        <v>117</v>
      </c>
      <c r="B232" s="35" t="s">
        <v>1</v>
      </c>
      <c r="C232" s="35"/>
      <c r="D232" s="35" t="s">
        <v>504</v>
      </c>
      <c r="E232" s="56" t="s">
        <v>4</v>
      </c>
      <c r="F232" s="69">
        <f t="shared" si="44"/>
        <v>0</v>
      </c>
      <c r="G232" s="69"/>
      <c r="H232" s="69"/>
      <c r="I232" s="69"/>
      <c r="J232" s="69"/>
      <c r="K232" s="69">
        <f t="shared" si="45"/>
        <v>3787118</v>
      </c>
      <c r="L232" s="69"/>
      <c r="M232" s="69"/>
      <c r="N232" s="69"/>
      <c r="O232" s="69">
        <v>3787118</v>
      </c>
      <c r="P232" s="69">
        <v>3787118</v>
      </c>
      <c r="Q232" s="65">
        <f t="shared" si="46"/>
        <v>3787118</v>
      </c>
    </row>
    <row r="233" spans="1:17" s="11" customFormat="1" ht="29.25" customHeight="1">
      <c r="A233" s="22" t="s">
        <v>344</v>
      </c>
      <c r="B233" s="22" t="s">
        <v>176</v>
      </c>
      <c r="C233" s="22"/>
      <c r="D233" s="22" t="s">
        <v>579</v>
      </c>
      <c r="E233" s="31" t="s">
        <v>177</v>
      </c>
      <c r="F233" s="61">
        <f t="shared" si="44"/>
        <v>67251.58</v>
      </c>
      <c r="G233" s="61">
        <v>67251.58</v>
      </c>
      <c r="H233" s="61"/>
      <c r="I233" s="61"/>
      <c r="J233" s="61"/>
      <c r="K233" s="61">
        <f t="shared" si="45"/>
        <v>0</v>
      </c>
      <c r="L233" s="61"/>
      <c r="M233" s="61"/>
      <c r="N233" s="61"/>
      <c r="O233" s="61"/>
      <c r="P233" s="61"/>
      <c r="Q233" s="62">
        <f t="shared" si="46"/>
        <v>67251.58</v>
      </c>
    </row>
    <row r="234" spans="1:17" s="11" customFormat="1" ht="29.25" customHeight="1">
      <c r="A234" s="22" t="s">
        <v>135</v>
      </c>
      <c r="B234" s="22" t="s">
        <v>136</v>
      </c>
      <c r="C234" s="22"/>
      <c r="D234" s="22" t="s">
        <v>579</v>
      </c>
      <c r="E234" s="31" t="s">
        <v>137</v>
      </c>
      <c r="F234" s="61">
        <f>G234+J234</f>
        <v>491348.42</v>
      </c>
      <c r="G234" s="61">
        <v>491348.42</v>
      </c>
      <c r="H234" s="61"/>
      <c r="I234" s="61"/>
      <c r="J234" s="61"/>
      <c r="K234" s="61">
        <f>L234+O234</f>
        <v>0</v>
      </c>
      <c r="L234" s="61"/>
      <c r="M234" s="61"/>
      <c r="N234" s="61"/>
      <c r="O234" s="61"/>
      <c r="P234" s="61"/>
      <c r="Q234" s="62">
        <f>F234+K234</f>
        <v>491348.42</v>
      </c>
    </row>
    <row r="235" spans="1:17" s="19" customFormat="1" ht="43.5" customHeight="1">
      <c r="A235" s="28" t="s">
        <v>302</v>
      </c>
      <c r="B235" s="38"/>
      <c r="C235" s="38" t="s">
        <v>304</v>
      </c>
      <c r="D235" s="38"/>
      <c r="E235" s="51" t="s">
        <v>711</v>
      </c>
      <c r="F235" s="58">
        <f>F236</f>
        <v>52540146</v>
      </c>
      <c r="G235" s="58">
        <f aca="true" t="shared" si="47" ref="G235:Q235">G236</f>
        <v>52540146</v>
      </c>
      <c r="H235" s="58">
        <f t="shared" si="47"/>
        <v>14390662</v>
      </c>
      <c r="I235" s="58">
        <f t="shared" si="47"/>
        <v>1595910</v>
      </c>
      <c r="J235" s="58">
        <f t="shared" si="47"/>
        <v>0</v>
      </c>
      <c r="K235" s="58">
        <f t="shared" si="47"/>
        <v>6032204</v>
      </c>
      <c r="L235" s="58">
        <f t="shared" si="47"/>
        <v>951250</v>
      </c>
      <c r="M235" s="58">
        <f t="shared" si="47"/>
        <v>140600</v>
      </c>
      <c r="N235" s="58">
        <f t="shared" si="47"/>
        <v>386680</v>
      </c>
      <c r="O235" s="58">
        <f t="shared" si="47"/>
        <v>5080954</v>
      </c>
      <c r="P235" s="58">
        <f t="shared" si="47"/>
        <v>5080954</v>
      </c>
      <c r="Q235" s="59">
        <f t="shared" si="47"/>
        <v>58572350</v>
      </c>
    </row>
    <row r="236" spans="1:17" s="19" customFormat="1" ht="47.25" customHeight="1">
      <c r="A236" s="39" t="s">
        <v>303</v>
      </c>
      <c r="B236" s="38"/>
      <c r="C236" s="39" t="s">
        <v>304</v>
      </c>
      <c r="D236" s="39"/>
      <c r="E236" s="53" t="s">
        <v>711</v>
      </c>
      <c r="F236" s="60">
        <f>G236+J236</f>
        <v>52540146</v>
      </c>
      <c r="G236" s="60">
        <f>G237+G239+G245+G250+G242+G253+G248</f>
        <v>52540146</v>
      </c>
      <c r="H236" s="60">
        <f>H237+H239+H245+H250+H242+H253+H248</f>
        <v>14390662</v>
      </c>
      <c r="I236" s="60">
        <f>I237+I239+I245+I250+I242+I253+I248</f>
        <v>1595910</v>
      </c>
      <c r="J236" s="60">
        <f>J237+J239+J245+J250+J242+J253+J248</f>
        <v>0</v>
      </c>
      <c r="K236" s="60">
        <f>L236+O236</f>
        <v>6032204</v>
      </c>
      <c r="L236" s="60">
        <f>L237+L239+L245+L250+L242+L253+L248</f>
        <v>951250</v>
      </c>
      <c r="M236" s="60">
        <f>M237+M239+M245+M250+M242+M253+M248</f>
        <v>140600</v>
      </c>
      <c r="N236" s="60">
        <f>N237+N239+N245+N250+N242+N253+N248</f>
        <v>386680</v>
      </c>
      <c r="O236" s="60">
        <f>O237+O239+O245+O250+O242+O253+O248</f>
        <v>5080954</v>
      </c>
      <c r="P236" s="60">
        <f>P237+P239+P245+P250+P242+P253+P248</f>
        <v>5080954</v>
      </c>
      <c r="Q236" s="59">
        <f>F236+K236</f>
        <v>58572350</v>
      </c>
    </row>
    <row r="237" spans="1:17" s="11" customFormat="1" ht="28.5" customHeight="1">
      <c r="A237" s="33" t="s">
        <v>307</v>
      </c>
      <c r="B237" s="33" t="s">
        <v>696</v>
      </c>
      <c r="C237" s="33"/>
      <c r="D237" s="33"/>
      <c r="E237" s="34" t="s">
        <v>728</v>
      </c>
      <c r="F237" s="63">
        <f>F238</f>
        <v>3000000</v>
      </c>
      <c r="G237" s="63">
        <f aca="true" t="shared" si="48" ref="G237:Q237">G238</f>
        <v>3000000</v>
      </c>
      <c r="H237" s="63">
        <f t="shared" si="48"/>
        <v>0</v>
      </c>
      <c r="I237" s="63">
        <f t="shared" si="48"/>
        <v>0</v>
      </c>
      <c r="J237" s="63">
        <f t="shared" si="48"/>
        <v>0</v>
      </c>
      <c r="K237" s="63">
        <f t="shared" si="48"/>
        <v>0</v>
      </c>
      <c r="L237" s="63">
        <f t="shared" si="48"/>
        <v>0</v>
      </c>
      <c r="M237" s="63">
        <f t="shared" si="48"/>
        <v>0</v>
      </c>
      <c r="N237" s="63">
        <f t="shared" si="48"/>
        <v>0</v>
      </c>
      <c r="O237" s="63">
        <f t="shared" si="48"/>
        <v>0</v>
      </c>
      <c r="P237" s="63">
        <f t="shared" si="48"/>
        <v>0</v>
      </c>
      <c r="Q237" s="62">
        <f t="shared" si="48"/>
        <v>3000000</v>
      </c>
    </row>
    <row r="238" spans="1:17" s="30" customFormat="1" ht="57.75" customHeight="1">
      <c r="A238" s="35" t="s">
        <v>308</v>
      </c>
      <c r="B238" s="35" t="s">
        <v>667</v>
      </c>
      <c r="C238" s="35" t="s">
        <v>570</v>
      </c>
      <c r="D238" s="35" t="s">
        <v>587</v>
      </c>
      <c r="E238" s="32" t="s">
        <v>305</v>
      </c>
      <c r="F238" s="69">
        <f>G238+J238</f>
        <v>3000000</v>
      </c>
      <c r="G238" s="69">
        <v>3000000</v>
      </c>
      <c r="H238" s="69"/>
      <c r="I238" s="69"/>
      <c r="J238" s="69"/>
      <c r="K238" s="69">
        <f aca="true" t="shared" si="49" ref="K238:K255">L238+O238</f>
        <v>0</v>
      </c>
      <c r="L238" s="69"/>
      <c r="M238" s="69"/>
      <c r="N238" s="69"/>
      <c r="O238" s="69"/>
      <c r="P238" s="69"/>
      <c r="Q238" s="65">
        <f aca="true" t="shared" si="50" ref="Q238:Q255">F238+K238</f>
        <v>3000000</v>
      </c>
    </row>
    <row r="239" spans="1:17" s="11" customFormat="1" ht="33" customHeight="1">
      <c r="A239" s="33" t="s">
        <v>309</v>
      </c>
      <c r="B239" s="33" t="s">
        <v>699</v>
      </c>
      <c r="C239" s="33"/>
      <c r="D239" s="33"/>
      <c r="E239" s="34" t="s">
        <v>698</v>
      </c>
      <c r="F239" s="63">
        <f>F240+F241</f>
        <v>14773000</v>
      </c>
      <c r="G239" s="63">
        <f aca="true" t="shared" si="51" ref="G239:Q239">G240+G241</f>
        <v>14773000</v>
      </c>
      <c r="H239" s="63">
        <f t="shared" si="51"/>
        <v>0</v>
      </c>
      <c r="I239" s="63">
        <f t="shared" si="51"/>
        <v>0</v>
      </c>
      <c r="J239" s="63">
        <f t="shared" si="51"/>
        <v>0</v>
      </c>
      <c r="K239" s="63">
        <f t="shared" si="51"/>
        <v>0</v>
      </c>
      <c r="L239" s="63">
        <f t="shared" si="51"/>
        <v>0</v>
      </c>
      <c r="M239" s="63">
        <f t="shared" si="51"/>
        <v>0</v>
      </c>
      <c r="N239" s="63">
        <f t="shared" si="51"/>
        <v>0</v>
      </c>
      <c r="O239" s="63">
        <f t="shared" si="51"/>
        <v>0</v>
      </c>
      <c r="P239" s="63">
        <f t="shared" si="51"/>
        <v>0</v>
      </c>
      <c r="Q239" s="62">
        <f t="shared" si="51"/>
        <v>14773000</v>
      </c>
    </row>
    <row r="240" spans="1:17" s="30" customFormat="1" ht="45">
      <c r="A240" s="35" t="s">
        <v>310</v>
      </c>
      <c r="B240" s="35" t="s">
        <v>628</v>
      </c>
      <c r="C240" s="35">
        <v>130102</v>
      </c>
      <c r="D240" s="35" t="s">
        <v>588</v>
      </c>
      <c r="E240" s="32" t="s">
        <v>627</v>
      </c>
      <c r="F240" s="64">
        <f>G240+J240</f>
        <v>11613800</v>
      </c>
      <c r="G240" s="64">
        <v>11613800</v>
      </c>
      <c r="H240" s="64"/>
      <c r="I240" s="64"/>
      <c r="J240" s="64"/>
      <c r="K240" s="64">
        <f t="shared" si="49"/>
        <v>0</v>
      </c>
      <c r="L240" s="64"/>
      <c r="M240" s="64"/>
      <c r="N240" s="64"/>
      <c r="O240" s="64"/>
      <c r="P240" s="64"/>
      <c r="Q240" s="65">
        <f t="shared" si="50"/>
        <v>11613800</v>
      </c>
    </row>
    <row r="241" spans="1:17" s="30" customFormat="1" ht="45">
      <c r="A241" s="35" t="s">
        <v>311</v>
      </c>
      <c r="B241" s="35" t="s">
        <v>629</v>
      </c>
      <c r="C241" s="35">
        <v>130106</v>
      </c>
      <c r="D241" s="35" t="s">
        <v>588</v>
      </c>
      <c r="E241" s="32" t="s">
        <v>543</v>
      </c>
      <c r="F241" s="64">
        <f>G241+J241</f>
        <v>3159200</v>
      </c>
      <c r="G241" s="64">
        <v>3159200</v>
      </c>
      <c r="H241" s="64"/>
      <c r="I241" s="64"/>
      <c r="J241" s="64"/>
      <c r="K241" s="64">
        <f t="shared" si="49"/>
        <v>0</v>
      </c>
      <c r="L241" s="64"/>
      <c r="M241" s="64"/>
      <c r="N241" s="64"/>
      <c r="O241" s="64"/>
      <c r="P241" s="64"/>
      <c r="Q241" s="65">
        <f t="shared" si="50"/>
        <v>3159200</v>
      </c>
    </row>
    <row r="242" spans="1:17" s="30" customFormat="1" ht="41.25" customHeight="1">
      <c r="A242" s="33" t="s">
        <v>312</v>
      </c>
      <c r="B242" s="33" t="s">
        <v>701</v>
      </c>
      <c r="C242" s="33"/>
      <c r="D242" s="33"/>
      <c r="E242" s="34" t="s">
        <v>82</v>
      </c>
      <c r="F242" s="63">
        <f>F243+F244</f>
        <v>2704900</v>
      </c>
      <c r="G242" s="63">
        <f aca="true" t="shared" si="52" ref="G242:Q242">G243+G244</f>
        <v>2704900</v>
      </c>
      <c r="H242" s="63">
        <f t="shared" si="52"/>
        <v>1520000</v>
      </c>
      <c r="I242" s="63">
        <f t="shared" si="52"/>
        <v>0</v>
      </c>
      <c r="J242" s="63">
        <f t="shared" si="52"/>
        <v>0</v>
      </c>
      <c r="K242" s="63">
        <f t="shared" si="52"/>
        <v>0</v>
      </c>
      <c r="L242" s="63">
        <f t="shared" si="52"/>
        <v>0</v>
      </c>
      <c r="M242" s="63">
        <f t="shared" si="52"/>
        <v>0</v>
      </c>
      <c r="N242" s="63">
        <f t="shared" si="52"/>
        <v>0</v>
      </c>
      <c r="O242" s="63">
        <f t="shared" si="52"/>
        <v>0</v>
      </c>
      <c r="P242" s="63">
        <f t="shared" si="52"/>
        <v>0</v>
      </c>
      <c r="Q242" s="62">
        <f t="shared" si="52"/>
        <v>2704900</v>
      </c>
    </row>
    <row r="243" spans="1:17" s="30" customFormat="1" ht="43.5" customHeight="1">
      <c r="A243" s="35" t="s">
        <v>313</v>
      </c>
      <c r="B243" s="35" t="s">
        <v>671</v>
      </c>
      <c r="C243" s="35">
        <v>130104</v>
      </c>
      <c r="D243" s="35" t="s">
        <v>588</v>
      </c>
      <c r="E243" s="32" t="s">
        <v>83</v>
      </c>
      <c r="F243" s="64">
        <f>G243+J243</f>
        <v>2059900</v>
      </c>
      <c r="G243" s="64">
        <v>2059900</v>
      </c>
      <c r="H243" s="64">
        <v>1520000</v>
      </c>
      <c r="I243" s="64"/>
      <c r="J243" s="64"/>
      <c r="K243" s="64">
        <f>L243+O243</f>
        <v>0</v>
      </c>
      <c r="L243" s="64"/>
      <c r="M243" s="64"/>
      <c r="N243" s="64"/>
      <c r="O243" s="64"/>
      <c r="P243" s="64"/>
      <c r="Q243" s="65">
        <f>F243+K243</f>
        <v>2059900</v>
      </c>
    </row>
    <row r="244" spans="1:17" s="30" customFormat="1" ht="60">
      <c r="A244" s="35" t="s">
        <v>314</v>
      </c>
      <c r="B244" s="35" t="s">
        <v>631</v>
      </c>
      <c r="C244" s="35">
        <v>130105</v>
      </c>
      <c r="D244" s="35" t="s">
        <v>588</v>
      </c>
      <c r="E244" s="32" t="s">
        <v>84</v>
      </c>
      <c r="F244" s="64">
        <f>G244+J244</f>
        <v>645000</v>
      </c>
      <c r="G244" s="64">
        <v>645000</v>
      </c>
      <c r="H244" s="64"/>
      <c r="I244" s="64"/>
      <c r="J244" s="64"/>
      <c r="K244" s="64">
        <f>L244+O244</f>
        <v>0</v>
      </c>
      <c r="L244" s="64"/>
      <c r="M244" s="64"/>
      <c r="N244" s="64"/>
      <c r="O244" s="64"/>
      <c r="P244" s="64"/>
      <c r="Q244" s="65">
        <f>F244+K244</f>
        <v>645000</v>
      </c>
    </row>
    <row r="245" spans="1:17" s="30" customFormat="1" ht="28.5">
      <c r="A245" s="33" t="s">
        <v>315</v>
      </c>
      <c r="B245" s="33" t="s">
        <v>702</v>
      </c>
      <c r="C245" s="33"/>
      <c r="D245" s="33"/>
      <c r="E245" s="34" t="s">
        <v>726</v>
      </c>
      <c r="F245" s="63">
        <f>F247+F246</f>
        <v>24950146</v>
      </c>
      <c r="G245" s="63">
        <f aca="true" t="shared" si="53" ref="G245:Q245">G247+G246</f>
        <v>24950146</v>
      </c>
      <c r="H245" s="63">
        <f t="shared" si="53"/>
        <v>11046462</v>
      </c>
      <c r="I245" s="63">
        <f t="shared" si="53"/>
        <v>1162700</v>
      </c>
      <c r="J245" s="63">
        <f t="shared" si="53"/>
        <v>0</v>
      </c>
      <c r="K245" s="63">
        <f t="shared" si="53"/>
        <v>5616404</v>
      </c>
      <c r="L245" s="63">
        <f t="shared" si="53"/>
        <v>551250</v>
      </c>
      <c r="M245" s="63">
        <f t="shared" si="53"/>
        <v>0</v>
      </c>
      <c r="N245" s="63">
        <f t="shared" si="53"/>
        <v>267498</v>
      </c>
      <c r="O245" s="63">
        <f t="shared" si="53"/>
        <v>5065154</v>
      </c>
      <c r="P245" s="63">
        <f t="shared" si="53"/>
        <v>5065154</v>
      </c>
      <c r="Q245" s="62">
        <f t="shared" si="53"/>
        <v>30566550</v>
      </c>
    </row>
    <row r="246" spans="1:17" s="30" customFormat="1" ht="60">
      <c r="A246" s="35" t="s">
        <v>316</v>
      </c>
      <c r="B246" s="35" t="s">
        <v>673</v>
      </c>
      <c r="C246" s="35"/>
      <c r="D246" s="35" t="s">
        <v>588</v>
      </c>
      <c r="E246" s="32" t="s">
        <v>630</v>
      </c>
      <c r="F246" s="64">
        <f>G246+J246</f>
        <v>6404000</v>
      </c>
      <c r="G246" s="64">
        <v>6404000</v>
      </c>
      <c r="H246" s="64">
        <v>2236700</v>
      </c>
      <c r="I246" s="64">
        <v>734000</v>
      </c>
      <c r="J246" s="64"/>
      <c r="K246" s="64">
        <f>L246+O246</f>
        <v>96000</v>
      </c>
      <c r="L246" s="64"/>
      <c r="M246" s="64"/>
      <c r="N246" s="64"/>
      <c r="O246" s="64">
        <v>96000</v>
      </c>
      <c r="P246" s="64">
        <v>96000</v>
      </c>
      <c r="Q246" s="65">
        <f>F246+K246</f>
        <v>6500000</v>
      </c>
    </row>
    <row r="247" spans="1:17" s="30" customFormat="1" ht="45">
      <c r="A247" s="35" t="s">
        <v>317</v>
      </c>
      <c r="B247" s="35" t="s">
        <v>674</v>
      </c>
      <c r="C247" s="35">
        <v>130114</v>
      </c>
      <c r="D247" s="35" t="s">
        <v>588</v>
      </c>
      <c r="E247" s="32" t="s">
        <v>306</v>
      </c>
      <c r="F247" s="64">
        <f>G247+J247</f>
        <v>18546146</v>
      </c>
      <c r="G247" s="64">
        <v>18546146</v>
      </c>
      <c r="H247" s="64">
        <v>8809762</v>
      </c>
      <c r="I247" s="64">
        <v>428700</v>
      </c>
      <c r="J247" s="64"/>
      <c r="K247" s="64">
        <f t="shared" si="49"/>
        <v>5520404</v>
      </c>
      <c r="L247" s="64">
        <v>551250</v>
      </c>
      <c r="M247" s="64"/>
      <c r="N247" s="64">
        <v>267498</v>
      </c>
      <c r="O247" s="64">
        <v>4969154</v>
      </c>
      <c r="P247" s="64">
        <v>4969154</v>
      </c>
      <c r="Q247" s="65">
        <f t="shared" si="50"/>
        <v>24066550</v>
      </c>
    </row>
    <row r="248" spans="1:17" s="30" customFormat="1" ht="28.5">
      <c r="A248" s="33" t="s">
        <v>318</v>
      </c>
      <c r="B248" s="33" t="s">
        <v>700</v>
      </c>
      <c r="C248" s="33"/>
      <c r="D248" s="33"/>
      <c r="E248" s="34" t="s">
        <v>727</v>
      </c>
      <c r="F248" s="63">
        <f>F249</f>
        <v>1041400</v>
      </c>
      <c r="G248" s="63">
        <f aca="true" t="shared" si="54" ref="G248:Q248">G249</f>
        <v>1041400</v>
      </c>
      <c r="H248" s="63">
        <f t="shared" si="54"/>
        <v>0</v>
      </c>
      <c r="I248" s="63">
        <f t="shared" si="54"/>
        <v>0</v>
      </c>
      <c r="J248" s="63">
        <f t="shared" si="54"/>
        <v>0</v>
      </c>
      <c r="K248" s="63">
        <f t="shared" si="54"/>
        <v>0</v>
      </c>
      <c r="L248" s="63">
        <f t="shared" si="54"/>
        <v>0</v>
      </c>
      <c r="M248" s="63">
        <f t="shared" si="54"/>
        <v>0</v>
      </c>
      <c r="N248" s="63">
        <f t="shared" si="54"/>
        <v>0</v>
      </c>
      <c r="O248" s="63">
        <f t="shared" si="54"/>
        <v>0</v>
      </c>
      <c r="P248" s="63">
        <f t="shared" si="54"/>
        <v>0</v>
      </c>
      <c r="Q248" s="62">
        <f t="shared" si="54"/>
        <v>1041400</v>
      </c>
    </row>
    <row r="249" spans="1:17" s="30" customFormat="1" ht="57.75" customHeight="1">
      <c r="A249" s="35" t="s">
        <v>319</v>
      </c>
      <c r="B249" s="35" t="s">
        <v>670</v>
      </c>
      <c r="C249" s="35" t="s">
        <v>510</v>
      </c>
      <c r="D249" s="35" t="s">
        <v>588</v>
      </c>
      <c r="E249" s="32" t="s">
        <v>511</v>
      </c>
      <c r="F249" s="64">
        <f>G249+J249</f>
        <v>1041400</v>
      </c>
      <c r="G249" s="64">
        <v>1041400</v>
      </c>
      <c r="H249" s="64"/>
      <c r="I249" s="64"/>
      <c r="J249" s="64"/>
      <c r="K249" s="64">
        <f t="shared" si="49"/>
        <v>0</v>
      </c>
      <c r="L249" s="64"/>
      <c r="M249" s="64"/>
      <c r="N249" s="64"/>
      <c r="O249" s="64"/>
      <c r="P249" s="64"/>
      <c r="Q249" s="65">
        <f t="shared" si="50"/>
        <v>1041400</v>
      </c>
    </row>
    <row r="250" spans="1:17" s="30" customFormat="1" ht="28.5">
      <c r="A250" s="33" t="s">
        <v>320</v>
      </c>
      <c r="B250" s="33" t="s">
        <v>729</v>
      </c>
      <c r="C250" s="33"/>
      <c r="D250" s="33"/>
      <c r="E250" s="34" t="s">
        <v>730</v>
      </c>
      <c r="F250" s="63">
        <f>F251+F252</f>
        <v>1860600</v>
      </c>
      <c r="G250" s="63">
        <f aca="true" t="shared" si="55" ref="G250:Q250">G251+G252</f>
        <v>1860600</v>
      </c>
      <c r="H250" s="63">
        <f t="shared" si="55"/>
        <v>0</v>
      </c>
      <c r="I250" s="63">
        <f t="shared" si="55"/>
        <v>0</v>
      </c>
      <c r="J250" s="63">
        <f t="shared" si="55"/>
        <v>0</v>
      </c>
      <c r="K250" s="63">
        <f t="shared" si="55"/>
        <v>0</v>
      </c>
      <c r="L250" s="63">
        <f t="shared" si="55"/>
        <v>0</v>
      </c>
      <c r="M250" s="63">
        <f t="shared" si="55"/>
        <v>0</v>
      </c>
      <c r="N250" s="63">
        <f t="shared" si="55"/>
        <v>0</v>
      </c>
      <c r="O250" s="63">
        <f t="shared" si="55"/>
        <v>0</v>
      </c>
      <c r="P250" s="63">
        <f t="shared" si="55"/>
        <v>0</v>
      </c>
      <c r="Q250" s="62">
        <f t="shared" si="55"/>
        <v>1860600</v>
      </c>
    </row>
    <row r="251" spans="1:17" s="30" customFormat="1" ht="95.25" customHeight="1">
      <c r="A251" s="35" t="s">
        <v>321</v>
      </c>
      <c r="B251" s="35" t="s">
        <v>731</v>
      </c>
      <c r="C251" s="35">
        <v>130201</v>
      </c>
      <c r="D251" s="35" t="s">
        <v>588</v>
      </c>
      <c r="E251" s="32" t="s">
        <v>741</v>
      </c>
      <c r="F251" s="64">
        <f>G251+J251</f>
        <v>299800</v>
      </c>
      <c r="G251" s="64">
        <v>299800</v>
      </c>
      <c r="H251" s="64"/>
      <c r="I251" s="64"/>
      <c r="J251" s="64"/>
      <c r="K251" s="64">
        <f t="shared" si="49"/>
        <v>0</v>
      </c>
      <c r="L251" s="64"/>
      <c r="M251" s="64"/>
      <c r="N251" s="64"/>
      <c r="O251" s="64"/>
      <c r="P251" s="64"/>
      <c r="Q251" s="65">
        <f t="shared" si="50"/>
        <v>299800</v>
      </c>
    </row>
    <row r="252" spans="1:17" s="30" customFormat="1" ht="68.25" customHeight="1">
      <c r="A252" s="35" t="s">
        <v>322</v>
      </c>
      <c r="B252" s="35" t="s">
        <v>742</v>
      </c>
      <c r="C252" s="35">
        <v>130204</v>
      </c>
      <c r="D252" s="35" t="s">
        <v>588</v>
      </c>
      <c r="E252" s="32" t="s">
        <v>743</v>
      </c>
      <c r="F252" s="64">
        <f>G252+J252</f>
        <v>1560800</v>
      </c>
      <c r="G252" s="64">
        <v>1560800</v>
      </c>
      <c r="H252" s="64"/>
      <c r="I252" s="64"/>
      <c r="J252" s="64"/>
      <c r="K252" s="64">
        <f t="shared" si="49"/>
        <v>0</v>
      </c>
      <c r="L252" s="64"/>
      <c r="M252" s="64"/>
      <c r="N252" s="64"/>
      <c r="O252" s="64"/>
      <c r="P252" s="64"/>
      <c r="Q252" s="65">
        <f t="shared" si="50"/>
        <v>1560800</v>
      </c>
    </row>
    <row r="253" spans="1:17" s="30" customFormat="1" ht="30.75" customHeight="1">
      <c r="A253" s="33" t="s">
        <v>323</v>
      </c>
      <c r="B253" s="33" t="s">
        <v>672</v>
      </c>
      <c r="C253" s="33"/>
      <c r="D253" s="33"/>
      <c r="E253" s="34" t="s">
        <v>744</v>
      </c>
      <c r="F253" s="63">
        <f>F254+F255</f>
        <v>4210100</v>
      </c>
      <c r="G253" s="63">
        <f aca="true" t="shared" si="56" ref="G253:Q253">G254+G255</f>
        <v>4210100</v>
      </c>
      <c r="H253" s="63">
        <f t="shared" si="56"/>
        <v>1824200</v>
      </c>
      <c r="I253" s="63">
        <f t="shared" si="56"/>
        <v>433210</v>
      </c>
      <c r="J253" s="63">
        <f t="shared" si="56"/>
        <v>0</v>
      </c>
      <c r="K253" s="63">
        <f t="shared" si="56"/>
        <v>415800</v>
      </c>
      <c r="L253" s="63">
        <f t="shared" si="56"/>
        <v>400000</v>
      </c>
      <c r="M253" s="63">
        <f t="shared" si="56"/>
        <v>140600</v>
      </c>
      <c r="N253" s="63">
        <f t="shared" si="56"/>
        <v>119182</v>
      </c>
      <c r="O253" s="63">
        <f t="shared" si="56"/>
        <v>15800</v>
      </c>
      <c r="P253" s="63">
        <f t="shared" si="56"/>
        <v>15800</v>
      </c>
      <c r="Q253" s="62">
        <f t="shared" si="56"/>
        <v>4625900</v>
      </c>
    </row>
    <row r="254" spans="1:17" s="30" customFormat="1" ht="80.25" customHeight="1">
      <c r="A254" s="35" t="s">
        <v>324</v>
      </c>
      <c r="B254" s="35" t="s">
        <v>745</v>
      </c>
      <c r="C254" s="35">
        <v>130115</v>
      </c>
      <c r="D254" s="35" t="s">
        <v>588</v>
      </c>
      <c r="E254" s="32" t="s">
        <v>847</v>
      </c>
      <c r="F254" s="69">
        <f>G254+J254</f>
        <v>3510100</v>
      </c>
      <c r="G254" s="69">
        <v>3510100</v>
      </c>
      <c r="H254" s="69">
        <v>1824200</v>
      </c>
      <c r="I254" s="69">
        <v>433210</v>
      </c>
      <c r="J254" s="69"/>
      <c r="K254" s="69">
        <f t="shared" si="49"/>
        <v>415800</v>
      </c>
      <c r="L254" s="69">
        <v>400000</v>
      </c>
      <c r="M254" s="69">
        <v>140600</v>
      </c>
      <c r="N254" s="69">
        <v>119182</v>
      </c>
      <c r="O254" s="69">
        <v>15800</v>
      </c>
      <c r="P254" s="69">
        <v>15800</v>
      </c>
      <c r="Q254" s="65">
        <f t="shared" si="50"/>
        <v>3925900</v>
      </c>
    </row>
    <row r="255" spans="1:17" s="30" customFormat="1" ht="60">
      <c r="A255" s="35" t="s">
        <v>325</v>
      </c>
      <c r="B255" s="35" t="s">
        <v>746</v>
      </c>
      <c r="C255" s="35">
        <v>130112</v>
      </c>
      <c r="D255" s="35" t="s">
        <v>588</v>
      </c>
      <c r="E255" s="32" t="s">
        <v>747</v>
      </c>
      <c r="F255" s="69">
        <f>G255+J255</f>
        <v>700000</v>
      </c>
      <c r="G255" s="69">
        <v>700000</v>
      </c>
      <c r="H255" s="69"/>
      <c r="I255" s="69"/>
      <c r="J255" s="69"/>
      <c r="K255" s="69">
        <f t="shared" si="49"/>
        <v>0</v>
      </c>
      <c r="L255" s="69"/>
      <c r="M255" s="69"/>
      <c r="N255" s="69"/>
      <c r="O255" s="69"/>
      <c r="P255" s="69"/>
      <c r="Q255" s="65">
        <f t="shared" si="50"/>
        <v>700000</v>
      </c>
    </row>
    <row r="256" spans="1:17" s="19" customFormat="1" ht="58.5" customHeight="1">
      <c r="A256" s="28" t="s">
        <v>349</v>
      </c>
      <c r="B256" s="38"/>
      <c r="C256" s="38" t="s">
        <v>351</v>
      </c>
      <c r="D256" s="38"/>
      <c r="E256" s="51" t="s">
        <v>716</v>
      </c>
      <c r="F256" s="58">
        <f>F257</f>
        <v>332783331</v>
      </c>
      <c r="G256" s="58">
        <f aca="true" t="shared" si="57" ref="G256:Q256">G257</f>
        <v>82073331</v>
      </c>
      <c r="H256" s="58">
        <f t="shared" si="57"/>
        <v>0</v>
      </c>
      <c r="I256" s="58">
        <f t="shared" si="57"/>
        <v>0</v>
      </c>
      <c r="J256" s="58">
        <f t="shared" si="57"/>
        <v>250710000</v>
      </c>
      <c r="K256" s="58">
        <f t="shared" si="57"/>
        <v>2316439121.31</v>
      </c>
      <c r="L256" s="58">
        <f t="shared" si="57"/>
        <v>69059000</v>
      </c>
      <c r="M256" s="58">
        <f t="shared" si="57"/>
        <v>0</v>
      </c>
      <c r="N256" s="58">
        <f t="shared" si="57"/>
        <v>0</v>
      </c>
      <c r="O256" s="58">
        <f t="shared" si="57"/>
        <v>2247380121.31</v>
      </c>
      <c r="P256" s="58">
        <f t="shared" si="57"/>
        <v>1380210749</v>
      </c>
      <c r="Q256" s="59">
        <f t="shared" si="57"/>
        <v>2649222452.31</v>
      </c>
    </row>
    <row r="257" spans="1:17" s="19" customFormat="1" ht="60">
      <c r="A257" s="39" t="s">
        <v>350</v>
      </c>
      <c r="B257" s="38"/>
      <c r="C257" s="39" t="s">
        <v>351</v>
      </c>
      <c r="D257" s="39"/>
      <c r="E257" s="53" t="s">
        <v>716</v>
      </c>
      <c r="F257" s="60">
        <f aca="true" t="shared" si="58" ref="F257:F263">G257+J257</f>
        <v>332783331</v>
      </c>
      <c r="G257" s="60">
        <f>G258+G263+G269+G280+G289+G290+G296+G267+G294+G284+G295+G266+G293+G273+G283+G272</f>
        <v>82073331</v>
      </c>
      <c r="H257" s="60">
        <f>H258+H263+H269+H280+H289+H290+H296+H267+H294+H284+H295+H266+H293+H273+H283+H272</f>
        <v>0</v>
      </c>
      <c r="I257" s="60">
        <f>I258+I263+I269+I280+I289+I290+I296+I267+I294+I284+I295+I266+I293+I273+I283+I272</f>
        <v>0</v>
      </c>
      <c r="J257" s="60">
        <f>J258+J263+J269+J280+J289+J290+J296+J267+J294+J284+J295+J266+J293+J273+J283+J272</f>
        <v>250710000</v>
      </c>
      <c r="K257" s="60">
        <f>L257+O257</f>
        <v>2316439121.31</v>
      </c>
      <c r="L257" s="60">
        <f>L258+L263+L269+L280+L289+L290+L296+L267+L294+L284+L295+L266+L293+L273+L283+L272</f>
        <v>69059000</v>
      </c>
      <c r="M257" s="60">
        <f>M258+M263+M269+M280+M289+M290+M296+M267+M294+M284+M295+M266+M293+M273+M283+M272</f>
        <v>0</v>
      </c>
      <c r="N257" s="60">
        <f>N258+N263+N269+N280+N289+N290+N296+N267+N294+N284+N295+N266+N293+N273+N283+N272</f>
        <v>0</v>
      </c>
      <c r="O257" s="60">
        <f>O258+O263+O269+O280+O289+O290+O296+O267+O294+O284+O295+O266+O293+O273+O283+O272</f>
        <v>2247380121.31</v>
      </c>
      <c r="P257" s="60">
        <f>P258+P263+P269+P280+P289+P290+P296+P267+P294+P284+P295+P266+P293+P273+P283+P272</f>
        <v>1380210749</v>
      </c>
      <c r="Q257" s="59">
        <f aca="true" t="shared" si="59" ref="Q257:Q263">F257+K257</f>
        <v>2649222452.31</v>
      </c>
    </row>
    <row r="258" spans="1:17" s="19" customFormat="1" ht="42.75">
      <c r="A258" s="33" t="s">
        <v>352</v>
      </c>
      <c r="B258" s="33" t="s">
        <v>353</v>
      </c>
      <c r="C258" s="33"/>
      <c r="D258" s="33"/>
      <c r="E258" s="34" t="s">
        <v>358</v>
      </c>
      <c r="F258" s="63">
        <f>G258+J258</f>
        <v>0</v>
      </c>
      <c r="G258" s="63">
        <f>G260+G261+G262+G259</f>
        <v>0</v>
      </c>
      <c r="H258" s="63">
        <f>H260+H261+H262+H259</f>
        <v>0</v>
      </c>
      <c r="I258" s="63">
        <f>I260+I261+I262+I259</f>
        <v>0</v>
      </c>
      <c r="J258" s="63">
        <f>J260+J261+J262+J259</f>
        <v>0</v>
      </c>
      <c r="K258" s="63">
        <f>L258+O258</f>
        <v>281995</v>
      </c>
      <c r="L258" s="63">
        <f>L260+L261+L262+L259</f>
        <v>0</v>
      </c>
      <c r="M258" s="63">
        <f>M260+M261+M262+M259</f>
        <v>0</v>
      </c>
      <c r="N258" s="63">
        <f>N260+N261+N262+N259</f>
        <v>0</v>
      </c>
      <c r="O258" s="63">
        <f>O260+O261+O262+O259</f>
        <v>281995</v>
      </c>
      <c r="P258" s="63">
        <f>P260+P261+P262+P259</f>
        <v>281995</v>
      </c>
      <c r="Q258" s="62">
        <f t="shared" si="59"/>
        <v>281995</v>
      </c>
    </row>
    <row r="259" spans="1:17" s="11" customFormat="1" ht="30" customHeight="1">
      <c r="A259" s="35" t="s">
        <v>161</v>
      </c>
      <c r="B259" s="35" t="s">
        <v>820</v>
      </c>
      <c r="C259" s="35" t="s">
        <v>599</v>
      </c>
      <c r="D259" s="35"/>
      <c r="E259" s="32" t="s">
        <v>828</v>
      </c>
      <c r="F259" s="64">
        <f>G259+J259</f>
        <v>0</v>
      </c>
      <c r="G259" s="64"/>
      <c r="H259" s="64"/>
      <c r="I259" s="64"/>
      <c r="J259" s="64"/>
      <c r="K259" s="64">
        <f>L259+O259</f>
        <v>88158</v>
      </c>
      <c r="L259" s="64"/>
      <c r="M259" s="64"/>
      <c r="N259" s="64"/>
      <c r="O259" s="64">
        <v>88158</v>
      </c>
      <c r="P259" s="64">
        <v>88158</v>
      </c>
      <c r="Q259" s="65">
        <f t="shared" si="59"/>
        <v>88158</v>
      </c>
    </row>
    <row r="260" spans="1:17" s="11" customFormat="1" ht="292.5" customHeight="1" hidden="1">
      <c r="A260" s="35" t="s">
        <v>364</v>
      </c>
      <c r="B260" s="35" t="s">
        <v>359</v>
      </c>
      <c r="C260" s="35" t="s">
        <v>599</v>
      </c>
      <c r="D260" s="35" t="s">
        <v>499</v>
      </c>
      <c r="E260" s="32" t="s">
        <v>360</v>
      </c>
      <c r="F260" s="64">
        <f t="shared" si="58"/>
        <v>0</v>
      </c>
      <c r="G260" s="64"/>
      <c r="H260" s="64"/>
      <c r="I260" s="64"/>
      <c r="J260" s="64"/>
      <c r="K260" s="64">
        <f aca="true" t="shared" si="60" ref="K260:K280">L260+O260</f>
        <v>0</v>
      </c>
      <c r="L260" s="64"/>
      <c r="M260" s="64"/>
      <c r="N260" s="64"/>
      <c r="O260" s="64"/>
      <c r="P260" s="64"/>
      <c r="Q260" s="65">
        <f t="shared" si="59"/>
        <v>0</v>
      </c>
    </row>
    <row r="261" spans="1:17" s="11" customFormat="1" ht="45">
      <c r="A261" s="35" t="s">
        <v>361</v>
      </c>
      <c r="B261" s="35" t="s">
        <v>362</v>
      </c>
      <c r="C261" s="35">
        <v>100202</v>
      </c>
      <c r="D261" s="35" t="s">
        <v>499</v>
      </c>
      <c r="E261" s="32" t="s">
        <v>363</v>
      </c>
      <c r="F261" s="64">
        <f t="shared" si="58"/>
        <v>0</v>
      </c>
      <c r="G261" s="64"/>
      <c r="H261" s="64"/>
      <c r="I261" s="64"/>
      <c r="J261" s="64"/>
      <c r="K261" s="64">
        <f t="shared" si="60"/>
        <v>193837</v>
      </c>
      <c r="L261" s="64"/>
      <c r="M261" s="64"/>
      <c r="N261" s="64"/>
      <c r="O261" s="64">
        <v>193837</v>
      </c>
      <c r="P261" s="64">
        <v>193837</v>
      </c>
      <c r="Q261" s="65">
        <f t="shared" si="59"/>
        <v>193837</v>
      </c>
    </row>
    <row r="262" spans="1:17" s="30" customFormat="1" ht="30" hidden="1">
      <c r="A262" s="43" t="s">
        <v>369</v>
      </c>
      <c r="B262" s="43" t="s">
        <v>370</v>
      </c>
      <c r="C262" s="43"/>
      <c r="D262" s="43" t="s">
        <v>499</v>
      </c>
      <c r="E262" s="32" t="s">
        <v>371</v>
      </c>
      <c r="F262" s="69">
        <f t="shared" si="58"/>
        <v>0</v>
      </c>
      <c r="G262" s="69"/>
      <c r="H262" s="69"/>
      <c r="I262" s="69"/>
      <c r="J262" s="69"/>
      <c r="K262" s="69">
        <f>L262+O262</f>
        <v>0</v>
      </c>
      <c r="L262" s="69"/>
      <c r="M262" s="69"/>
      <c r="N262" s="69"/>
      <c r="O262" s="69"/>
      <c r="P262" s="69"/>
      <c r="Q262" s="65">
        <f t="shared" si="59"/>
        <v>0</v>
      </c>
    </row>
    <row r="263" spans="1:17" s="11" customFormat="1" ht="30">
      <c r="A263" s="82" t="s">
        <v>365</v>
      </c>
      <c r="B263" s="82" t="s">
        <v>366</v>
      </c>
      <c r="C263" s="82">
        <v>100203</v>
      </c>
      <c r="D263" s="82" t="s">
        <v>499</v>
      </c>
      <c r="E263" s="31" t="s">
        <v>827</v>
      </c>
      <c r="F263" s="61">
        <f t="shared" si="58"/>
        <v>0</v>
      </c>
      <c r="G263" s="61"/>
      <c r="H263" s="61"/>
      <c r="I263" s="61"/>
      <c r="J263" s="61"/>
      <c r="K263" s="61">
        <f t="shared" si="60"/>
        <v>85358996</v>
      </c>
      <c r="L263" s="61"/>
      <c r="M263" s="61"/>
      <c r="N263" s="61"/>
      <c r="O263" s="61">
        <v>85358996</v>
      </c>
      <c r="P263" s="61">
        <v>85358996</v>
      </c>
      <c r="Q263" s="62">
        <f t="shared" si="59"/>
        <v>85358996</v>
      </c>
    </row>
    <row r="264" spans="1:17" s="11" customFormat="1" ht="15" hidden="1">
      <c r="A264" s="83"/>
      <c r="B264" s="83"/>
      <c r="C264" s="83"/>
      <c r="D264" s="83"/>
      <c r="E264" s="32" t="s">
        <v>526</v>
      </c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2"/>
    </row>
    <row r="265" spans="1:17" s="11" customFormat="1" ht="30" hidden="1">
      <c r="A265" s="84"/>
      <c r="B265" s="84"/>
      <c r="C265" s="84"/>
      <c r="D265" s="84"/>
      <c r="E265" s="32" t="s">
        <v>528</v>
      </c>
      <c r="F265" s="61">
        <f>G265+J265</f>
        <v>0</v>
      </c>
      <c r="G265" s="61"/>
      <c r="H265" s="61"/>
      <c r="I265" s="61"/>
      <c r="J265" s="61"/>
      <c r="K265" s="61">
        <f>L265+O265</f>
        <v>0</v>
      </c>
      <c r="L265" s="61"/>
      <c r="M265" s="61"/>
      <c r="N265" s="61"/>
      <c r="O265" s="61"/>
      <c r="P265" s="61"/>
      <c r="Q265" s="62">
        <f>F265+K265</f>
        <v>0</v>
      </c>
    </row>
    <row r="266" spans="1:17" s="11" customFormat="1" ht="30" customHeight="1">
      <c r="A266" s="22" t="s">
        <v>367</v>
      </c>
      <c r="B266" s="22" t="s">
        <v>368</v>
      </c>
      <c r="C266" s="22" t="s">
        <v>168</v>
      </c>
      <c r="D266" s="22" t="s">
        <v>499</v>
      </c>
      <c r="E266" s="31" t="s">
        <v>169</v>
      </c>
      <c r="F266" s="61">
        <f>G266+J266</f>
        <v>0</v>
      </c>
      <c r="G266" s="61"/>
      <c r="H266" s="61"/>
      <c r="I266" s="61"/>
      <c r="J266" s="61"/>
      <c r="K266" s="61">
        <f>L266+O266</f>
        <v>23327</v>
      </c>
      <c r="L266" s="61"/>
      <c r="M266" s="61"/>
      <c r="N266" s="61"/>
      <c r="O266" s="61">
        <v>23327</v>
      </c>
      <c r="P266" s="61">
        <v>23327</v>
      </c>
      <c r="Q266" s="62">
        <f>F266+K266</f>
        <v>23327</v>
      </c>
    </row>
    <row r="267" spans="1:17" s="11" customFormat="1" ht="28.5">
      <c r="A267" s="33" t="s">
        <v>380</v>
      </c>
      <c r="B267" s="33" t="s">
        <v>381</v>
      </c>
      <c r="C267" s="33"/>
      <c r="D267" s="33"/>
      <c r="E267" s="34" t="s">
        <v>382</v>
      </c>
      <c r="F267" s="63">
        <f>F268</f>
        <v>595231</v>
      </c>
      <c r="G267" s="63">
        <f aca="true" t="shared" si="61" ref="G267:Q267">G268</f>
        <v>595231</v>
      </c>
      <c r="H267" s="63">
        <f t="shared" si="61"/>
        <v>0</v>
      </c>
      <c r="I267" s="63">
        <f t="shared" si="61"/>
        <v>0</v>
      </c>
      <c r="J267" s="63">
        <f t="shared" si="61"/>
        <v>0</v>
      </c>
      <c r="K267" s="63">
        <f t="shared" si="61"/>
        <v>0</v>
      </c>
      <c r="L267" s="63">
        <f t="shared" si="61"/>
        <v>0</v>
      </c>
      <c r="M267" s="63">
        <f t="shared" si="61"/>
        <v>0</v>
      </c>
      <c r="N267" s="63">
        <f t="shared" si="61"/>
        <v>0</v>
      </c>
      <c r="O267" s="63">
        <f t="shared" si="61"/>
        <v>0</v>
      </c>
      <c r="P267" s="63">
        <f t="shared" si="61"/>
        <v>0</v>
      </c>
      <c r="Q267" s="62">
        <f t="shared" si="61"/>
        <v>595231</v>
      </c>
    </row>
    <row r="268" spans="1:17" s="11" customFormat="1" ht="87.75" customHeight="1">
      <c r="A268" s="35" t="s">
        <v>383</v>
      </c>
      <c r="B268" s="35" t="s">
        <v>384</v>
      </c>
      <c r="C268" s="35" t="s">
        <v>501</v>
      </c>
      <c r="D268" s="35" t="s">
        <v>498</v>
      </c>
      <c r="E268" s="32" t="s">
        <v>385</v>
      </c>
      <c r="F268" s="64">
        <f aca="true" t="shared" si="62" ref="F268:F282">G268+J268</f>
        <v>595231</v>
      </c>
      <c r="G268" s="64">
        <v>595231</v>
      </c>
      <c r="H268" s="64"/>
      <c r="I268" s="64"/>
      <c r="J268" s="64"/>
      <c r="K268" s="64">
        <f>L268+O268</f>
        <v>0</v>
      </c>
      <c r="L268" s="64"/>
      <c r="M268" s="64"/>
      <c r="N268" s="64"/>
      <c r="O268" s="64"/>
      <c r="P268" s="64"/>
      <c r="Q268" s="65">
        <f aca="true" t="shared" si="63" ref="Q268:Q276">F268+K268</f>
        <v>595231</v>
      </c>
    </row>
    <row r="269" spans="1:17" s="11" customFormat="1" ht="30">
      <c r="A269" s="22" t="s">
        <v>228</v>
      </c>
      <c r="B269" s="22" t="s">
        <v>468</v>
      </c>
      <c r="C269" s="22">
        <v>150101</v>
      </c>
      <c r="D269" s="22" t="s">
        <v>504</v>
      </c>
      <c r="E269" s="31" t="s">
        <v>848</v>
      </c>
      <c r="F269" s="61">
        <f t="shared" si="62"/>
        <v>0</v>
      </c>
      <c r="G269" s="61"/>
      <c r="H269" s="61"/>
      <c r="I269" s="61"/>
      <c r="J269" s="61"/>
      <c r="K269" s="61">
        <f t="shared" si="60"/>
        <v>53589281</v>
      </c>
      <c r="L269" s="61"/>
      <c r="M269" s="61"/>
      <c r="N269" s="61"/>
      <c r="O269" s="61">
        <v>53589281</v>
      </c>
      <c r="P269" s="61">
        <v>53589281</v>
      </c>
      <c r="Q269" s="62">
        <f t="shared" si="63"/>
        <v>53589281</v>
      </c>
    </row>
    <row r="270" spans="1:17" s="11" customFormat="1" ht="292.5" customHeight="1" hidden="1">
      <c r="A270" s="49"/>
      <c r="B270" s="49"/>
      <c r="C270" s="49"/>
      <c r="D270" s="49"/>
      <c r="E270" s="32" t="s">
        <v>526</v>
      </c>
      <c r="F270" s="61">
        <f t="shared" si="62"/>
        <v>0</v>
      </c>
      <c r="G270" s="61"/>
      <c r="H270" s="61"/>
      <c r="I270" s="61"/>
      <c r="J270" s="61"/>
      <c r="K270" s="61">
        <f t="shared" si="60"/>
        <v>0</v>
      </c>
      <c r="L270" s="61"/>
      <c r="M270" s="61"/>
      <c r="N270" s="61"/>
      <c r="O270" s="61"/>
      <c r="P270" s="61"/>
      <c r="Q270" s="62">
        <f t="shared" si="63"/>
        <v>0</v>
      </c>
    </row>
    <row r="271" spans="1:17" s="11" customFormat="1" ht="292.5" customHeight="1" hidden="1">
      <c r="A271" s="50"/>
      <c r="B271" s="50"/>
      <c r="C271" s="50"/>
      <c r="D271" s="50"/>
      <c r="E271" s="32" t="s">
        <v>528</v>
      </c>
      <c r="F271" s="61">
        <f t="shared" si="62"/>
        <v>0</v>
      </c>
      <c r="G271" s="64"/>
      <c r="H271" s="64"/>
      <c r="I271" s="64"/>
      <c r="J271" s="64"/>
      <c r="K271" s="61">
        <f t="shared" si="60"/>
        <v>0</v>
      </c>
      <c r="L271" s="64"/>
      <c r="M271" s="64"/>
      <c r="N271" s="64"/>
      <c r="O271" s="64"/>
      <c r="P271" s="64"/>
      <c r="Q271" s="65">
        <f t="shared" si="63"/>
        <v>0</v>
      </c>
    </row>
    <row r="272" spans="1:17" s="11" customFormat="1" ht="63.75" customHeight="1">
      <c r="A272" s="50" t="s">
        <v>63</v>
      </c>
      <c r="B272" s="50" t="s">
        <v>8</v>
      </c>
      <c r="D272" s="50" t="s">
        <v>504</v>
      </c>
      <c r="E272" s="31" t="s">
        <v>10</v>
      </c>
      <c r="F272" s="70">
        <f t="shared" si="62"/>
        <v>0</v>
      </c>
      <c r="G272" s="70"/>
      <c r="H272" s="70"/>
      <c r="I272" s="70"/>
      <c r="J272" s="70"/>
      <c r="K272" s="70">
        <f t="shared" si="60"/>
        <v>2200000</v>
      </c>
      <c r="L272" s="70"/>
      <c r="M272" s="70"/>
      <c r="N272" s="70"/>
      <c r="O272" s="70">
        <v>2200000</v>
      </c>
      <c r="P272" s="70">
        <v>2200000</v>
      </c>
      <c r="Q272" s="62">
        <f t="shared" si="63"/>
        <v>2200000</v>
      </c>
    </row>
    <row r="273" spans="1:17" s="44" customFormat="1" ht="28.5">
      <c r="A273" s="33" t="s">
        <v>103</v>
      </c>
      <c r="B273" s="33" t="s">
        <v>768</v>
      </c>
      <c r="C273" s="33"/>
      <c r="D273" s="33"/>
      <c r="E273" s="34" t="s">
        <v>87</v>
      </c>
      <c r="F273" s="62">
        <f>G273+J273</f>
        <v>1005100</v>
      </c>
      <c r="G273" s="62">
        <f>G280+G275+G279+G274+G276</f>
        <v>1005100</v>
      </c>
      <c r="H273" s="62">
        <f>H280+H275+H279+H274+H276</f>
        <v>0</v>
      </c>
      <c r="I273" s="62">
        <f>I280+I275+I279+I274+I276</f>
        <v>0</v>
      </c>
      <c r="J273" s="62">
        <f>J280+J275+J279+J274+J276</f>
        <v>0</v>
      </c>
      <c r="K273" s="62">
        <f t="shared" si="60"/>
        <v>196226812</v>
      </c>
      <c r="L273" s="62">
        <f>L280+L275+L279+L274+L276</f>
        <v>0</v>
      </c>
      <c r="M273" s="62">
        <f>M280+M275+M279+M274+M276</f>
        <v>0</v>
      </c>
      <c r="N273" s="62">
        <f>N280+N275+N279+N274+N276</f>
        <v>0</v>
      </c>
      <c r="O273" s="62">
        <f>O280+O275+O279+O274+O276</f>
        <v>196226812</v>
      </c>
      <c r="P273" s="62">
        <f>P280+P275+P279+P274+P276</f>
        <v>196226812</v>
      </c>
      <c r="Q273" s="62">
        <f t="shared" si="63"/>
        <v>197231912</v>
      </c>
    </row>
    <row r="274" spans="1:17" s="30" customFormat="1" ht="65.25" customHeight="1">
      <c r="A274" s="35" t="s">
        <v>121</v>
      </c>
      <c r="B274" s="35" t="s">
        <v>122</v>
      </c>
      <c r="C274" s="35"/>
      <c r="D274" s="35" t="s">
        <v>524</v>
      </c>
      <c r="E274" s="32" t="s">
        <v>123</v>
      </c>
      <c r="F274" s="69">
        <f>G274+J274</f>
        <v>0</v>
      </c>
      <c r="G274" s="69"/>
      <c r="H274" s="69"/>
      <c r="I274" s="69"/>
      <c r="J274" s="69"/>
      <c r="K274" s="69">
        <f>L274+O274</f>
        <v>20814612</v>
      </c>
      <c r="L274" s="69"/>
      <c r="M274" s="69"/>
      <c r="N274" s="69"/>
      <c r="O274" s="69">
        <v>20814612</v>
      </c>
      <c r="P274" s="69">
        <v>20814612</v>
      </c>
      <c r="Q274" s="65">
        <f t="shared" si="63"/>
        <v>20814612</v>
      </c>
    </row>
    <row r="275" spans="1:17" s="30" customFormat="1" ht="59.25" customHeight="1">
      <c r="A275" s="35" t="s">
        <v>104</v>
      </c>
      <c r="B275" s="35" t="s">
        <v>100</v>
      </c>
      <c r="C275" s="35"/>
      <c r="D275" s="35" t="s">
        <v>524</v>
      </c>
      <c r="E275" s="32" t="s">
        <v>102</v>
      </c>
      <c r="F275" s="69">
        <f t="shared" si="62"/>
        <v>0</v>
      </c>
      <c r="G275" s="69"/>
      <c r="H275" s="69"/>
      <c r="I275" s="69"/>
      <c r="J275" s="69"/>
      <c r="K275" s="69">
        <f t="shared" si="60"/>
        <v>158296662</v>
      </c>
      <c r="L275" s="69"/>
      <c r="M275" s="69"/>
      <c r="N275" s="69"/>
      <c r="O275" s="69">
        <v>158296662</v>
      </c>
      <c r="P275" s="69">
        <v>158296662</v>
      </c>
      <c r="Q275" s="65">
        <f t="shared" si="63"/>
        <v>158296662</v>
      </c>
    </row>
    <row r="276" spans="1:17" s="30" customFormat="1" ht="90">
      <c r="A276" s="79" t="s">
        <v>140</v>
      </c>
      <c r="B276" s="79" t="s">
        <v>141</v>
      </c>
      <c r="C276" s="35"/>
      <c r="D276" s="79" t="s">
        <v>524</v>
      </c>
      <c r="E276" s="32" t="s">
        <v>388</v>
      </c>
      <c r="F276" s="69">
        <f>G276+J276</f>
        <v>1005100</v>
      </c>
      <c r="G276" s="69">
        <v>1005100</v>
      </c>
      <c r="H276" s="69"/>
      <c r="I276" s="69"/>
      <c r="J276" s="69"/>
      <c r="K276" s="69">
        <f>L276+O276</f>
        <v>13752206</v>
      </c>
      <c r="L276" s="69"/>
      <c r="M276" s="69"/>
      <c r="N276" s="69"/>
      <c r="O276" s="69">
        <v>13752206</v>
      </c>
      <c r="P276" s="69">
        <v>13752206</v>
      </c>
      <c r="Q276" s="65">
        <f t="shared" si="63"/>
        <v>14757306</v>
      </c>
    </row>
    <row r="277" spans="1:17" s="17" customFormat="1" ht="15.75" customHeight="1">
      <c r="A277" s="80"/>
      <c r="B277" s="80"/>
      <c r="C277" s="22"/>
      <c r="D277" s="80"/>
      <c r="E277" s="32" t="s">
        <v>527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2"/>
    </row>
    <row r="278" spans="1:17" s="17" customFormat="1" ht="30">
      <c r="A278" s="81"/>
      <c r="B278" s="81"/>
      <c r="C278" s="22"/>
      <c r="D278" s="81"/>
      <c r="E278" s="32" t="s">
        <v>528</v>
      </c>
      <c r="F278" s="64">
        <f>G278+J278</f>
        <v>1005100</v>
      </c>
      <c r="G278" s="64">
        <v>1005100</v>
      </c>
      <c r="H278" s="64"/>
      <c r="I278" s="64"/>
      <c r="J278" s="64"/>
      <c r="K278" s="64">
        <f>L278+O278</f>
        <v>9044100</v>
      </c>
      <c r="L278" s="64"/>
      <c r="M278" s="64"/>
      <c r="N278" s="64"/>
      <c r="O278" s="64">
        <v>9044100</v>
      </c>
      <c r="P278" s="64">
        <v>9044100</v>
      </c>
      <c r="Q278" s="65">
        <f aca="true" t="shared" si="64" ref="Q278:Q283">F278+K278</f>
        <v>10049200</v>
      </c>
    </row>
    <row r="279" spans="1:17" s="30" customFormat="1" ht="45">
      <c r="A279" s="35" t="s">
        <v>113</v>
      </c>
      <c r="B279" s="35" t="s">
        <v>111</v>
      </c>
      <c r="C279" s="35"/>
      <c r="D279" s="35" t="s">
        <v>524</v>
      </c>
      <c r="E279" s="32" t="s">
        <v>112</v>
      </c>
      <c r="F279" s="69">
        <f t="shared" si="62"/>
        <v>0</v>
      </c>
      <c r="G279" s="69"/>
      <c r="H279" s="69"/>
      <c r="I279" s="69"/>
      <c r="J279" s="69"/>
      <c r="K279" s="69">
        <f>L279+O279</f>
        <v>3363332</v>
      </c>
      <c r="L279" s="69"/>
      <c r="M279" s="69"/>
      <c r="N279" s="69"/>
      <c r="O279" s="69">
        <v>3363332</v>
      </c>
      <c r="P279" s="69">
        <v>3363332</v>
      </c>
      <c r="Q279" s="65">
        <f t="shared" si="64"/>
        <v>3363332</v>
      </c>
    </row>
    <row r="280" spans="1:17" s="11" customFormat="1" ht="30" hidden="1">
      <c r="A280" s="82" t="s">
        <v>372</v>
      </c>
      <c r="B280" s="82" t="s">
        <v>373</v>
      </c>
      <c r="C280" s="82">
        <v>170703</v>
      </c>
      <c r="D280" s="82" t="s">
        <v>500</v>
      </c>
      <c r="E280" s="31" t="s">
        <v>374</v>
      </c>
      <c r="F280" s="61">
        <f t="shared" si="62"/>
        <v>0</v>
      </c>
      <c r="G280" s="61"/>
      <c r="H280" s="61"/>
      <c r="I280" s="61"/>
      <c r="J280" s="61"/>
      <c r="K280" s="61">
        <f t="shared" si="60"/>
        <v>0</v>
      </c>
      <c r="L280" s="61">
        <v>0</v>
      </c>
      <c r="M280" s="61">
        <v>0</v>
      </c>
      <c r="N280" s="61">
        <v>0</v>
      </c>
      <c r="O280" s="61"/>
      <c r="P280" s="61"/>
      <c r="Q280" s="62">
        <f t="shared" si="64"/>
        <v>0</v>
      </c>
    </row>
    <row r="281" spans="1:17" s="11" customFormat="1" ht="15" hidden="1">
      <c r="A281" s="83"/>
      <c r="B281" s="83"/>
      <c r="C281" s="83"/>
      <c r="D281" s="83"/>
      <c r="E281" s="32" t="s">
        <v>526</v>
      </c>
      <c r="F281" s="61">
        <f t="shared" si="62"/>
        <v>0</v>
      </c>
      <c r="G281" s="61"/>
      <c r="H281" s="61"/>
      <c r="I281" s="61"/>
      <c r="J281" s="61"/>
      <c r="K281" s="61">
        <f>L281+O281</f>
        <v>0</v>
      </c>
      <c r="L281" s="61"/>
      <c r="M281" s="61"/>
      <c r="N281" s="61"/>
      <c r="O281" s="61"/>
      <c r="P281" s="61"/>
      <c r="Q281" s="62">
        <f t="shared" si="64"/>
        <v>0</v>
      </c>
    </row>
    <row r="282" spans="1:17" s="11" customFormat="1" ht="30" hidden="1">
      <c r="A282" s="84"/>
      <c r="B282" s="84"/>
      <c r="C282" s="84"/>
      <c r="D282" s="84"/>
      <c r="E282" s="32" t="s">
        <v>528</v>
      </c>
      <c r="F282" s="64">
        <f t="shared" si="62"/>
        <v>0</v>
      </c>
      <c r="G282" s="64"/>
      <c r="H282" s="64"/>
      <c r="I282" s="64"/>
      <c r="J282" s="64"/>
      <c r="K282" s="64">
        <f>L282+O282</f>
        <v>0</v>
      </c>
      <c r="L282" s="64"/>
      <c r="M282" s="64"/>
      <c r="N282" s="64"/>
      <c r="O282" s="64"/>
      <c r="P282" s="64"/>
      <c r="Q282" s="65">
        <f t="shared" si="64"/>
        <v>0</v>
      </c>
    </row>
    <row r="283" spans="1:17" s="11" customFormat="1" ht="23.25" customHeight="1">
      <c r="A283" s="1" t="s">
        <v>124</v>
      </c>
      <c r="B283" s="1" t="s">
        <v>125</v>
      </c>
      <c r="C283" s="1">
        <v>170703</v>
      </c>
      <c r="D283" s="1" t="s">
        <v>500</v>
      </c>
      <c r="E283" s="31" t="s">
        <v>126</v>
      </c>
      <c r="F283" s="61">
        <f>G283+J283</f>
        <v>1000000</v>
      </c>
      <c r="G283" s="61">
        <v>1000000</v>
      </c>
      <c r="H283" s="61"/>
      <c r="I283" s="61"/>
      <c r="J283" s="61"/>
      <c r="K283" s="61">
        <f>L283+O283</f>
        <v>0</v>
      </c>
      <c r="L283" s="61">
        <v>0</v>
      </c>
      <c r="M283" s="61">
        <v>0</v>
      </c>
      <c r="N283" s="61">
        <v>0</v>
      </c>
      <c r="O283" s="61"/>
      <c r="P283" s="61"/>
      <c r="Q283" s="62">
        <f t="shared" si="64"/>
        <v>1000000</v>
      </c>
    </row>
    <row r="284" spans="1:17" s="44" customFormat="1" ht="42.75">
      <c r="A284" s="33" t="s">
        <v>377</v>
      </c>
      <c r="B284" s="33" t="s">
        <v>378</v>
      </c>
      <c r="C284" s="33"/>
      <c r="D284" s="33"/>
      <c r="E284" s="34" t="s">
        <v>379</v>
      </c>
      <c r="F284" s="62">
        <f>F288+F285+F286+F287</f>
        <v>254710000</v>
      </c>
      <c r="G284" s="62">
        <f aca="true" t="shared" si="65" ref="G284:Q284">G288+G285+G286+G287</f>
        <v>4000000</v>
      </c>
      <c r="H284" s="62">
        <f t="shared" si="65"/>
        <v>0</v>
      </c>
      <c r="I284" s="62">
        <f t="shared" si="65"/>
        <v>0</v>
      </c>
      <c r="J284" s="62">
        <f t="shared" si="65"/>
        <v>250710000</v>
      </c>
      <c r="K284" s="62">
        <f t="shared" si="65"/>
        <v>1818865446.31</v>
      </c>
      <c r="L284" s="62">
        <f t="shared" si="65"/>
        <v>55200000</v>
      </c>
      <c r="M284" s="62">
        <f t="shared" si="65"/>
        <v>0</v>
      </c>
      <c r="N284" s="62">
        <f t="shared" si="65"/>
        <v>0</v>
      </c>
      <c r="O284" s="62">
        <f t="shared" si="65"/>
        <v>1763665446.31</v>
      </c>
      <c r="P284" s="62">
        <f t="shared" si="65"/>
        <v>1019931338</v>
      </c>
      <c r="Q284" s="62">
        <f t="shared" si="65"/>
        <v>2073575446.31</v>
      </c>
    </row>
    <row r="285" spans="1:17" s="30" customFormat="1" ht="75">
      <c r="A285" s="35" t="s">
        <v>760</v>
      </c>
      <c r="B285" s="35" t="s">
        <v>761</v>
      </c>
      <c r="C285" s="35"/>
      <c r="D285" s="35" t="s">
        <v>500</v>
      </c>
      <c r="E285" s="32" t="s">
        <v>764</v>
      </c>
      <c r="F285" s="69">
        <f aca="true" t="shared" si="66" ref="F285:F295">G285+J285</f>
        <v>254710000</v>
      </c>
      <c r="G285" s="69">
        <v>4000000</v>
      </c>
      <c r="H285" s="69">
        <v>0</v>
      </c>
      <c r="I285" s="69">
        <v>0</v>
      </c>
      <c r="J285" s="69">
        <v>250710000</v>
      </c>
      <c r="K285" s="69">
        <f aca="true" t="shared" si="67" ref="K285:K295">L285+O285</f>
        <v>963622538</v>
      </c>
      <c r="L285" s="69">
        <v>0</v>
      </c>
      <c r="M285" s="69">
        <v>0</v>
      </c>
      <c r="N285" s="69">
        <v>0</v>
      </c>
      <c r="O285" s="69">
        <v>963622538</v>
      </c>
      <c r="P285" s="69">
        <v>963600338</v>
      </c>
      <c r="Q285" s="65">
        <f aca="true" t="shared" si="68" ref="Q285:Q295">F285+K285</f>
        <v>1218332538</v>
      </c>
    </row>
    <row r="286" spans="1:17" s="30" customFormat="1" ht="72.75" customHeight="1">
      <c r="A286" s="35" t="s">
        <v>762</v>
      </c>
      <c r="B286" s="35" t="s">
        <v>763</v>
      </c>
      <c r="C286" s="35"/>
      <c r="D286" s="35" t="s">
        <v>500</v>
      </c>
      <c r="E286" s="32" t="s">
        <v>85</v>
      </c>
      <c r="F286" s="69">
        <f t="shared" si="66"/>
        <v>0</v>
      </c>
      <c r="G286" s="69"/>
      <c r="H286" s="69"/>
      <c r="I286" s="69"/>
      <c r="J286" s="69"/>
      <c r="K286" s="69">
        <f t="shared" si="67"/>
        <v>553445000</v>
      </c>
      <c r="L286" s="69">
        <v>55200000</v>
      </c>
      <c r="M286" s="69">
        <v>0</v>
      </c>
      <c r="N286" s="69">
        <v>0</v>
      </c>
      <c r="O286" s="69">
        <v>498245000</v>
      </c>
      <c r="P286" s="69"/>
      <c r="Q286" s="65">
        <f t="shared" si="68"/>
        <v>553445000</v>
      </c>
    </row>
    <row r="287" spans="1:17" s="30" customFormat="1" ht="66" customHeight="1">
      <c r="A287" s="35" t="s">
        <v>114</v>
      </c>
      <c r="B287" s="35" t="s">
        <v>115</v>
      </c>
      <c r="C287" s="35">
        <v>170703</v>
      </c>
      <c r="D287" s="35" t="s">
        <v>500</v>
      </c>
      <c r="E287" s="32" t="s">
        <v>116</v>
      </c>
      <c r="F287" s="69">
        <f>G287+J287</f>
        <v>0</v>
      </c>
      <c r="G287" s="69"/>
      <c r="H287" s="69"/>
      <c r="I287" s="69"/>
      <c r="J287" s="69"/>
      <c r="K287" s="69">
        <f>L287+O287</f>
        <v>56331000</v>
      </c>
      <c r="L287" s="69">
        <v>0</v>
      </c>
      <c r="M287" s="69">
        <v>0</v>
      </c>
      <c r="N287" s="69">
        <v>0</v>
      </c>
      <c r="O287" s="69">
        <v>56331000</v>
      </c>
      <c r="P287" s="69">
        <v>56331000</v>
      </c>
      <c r="Q287" s="65">
        <f>F287+K287</f>
        <v>56331000</v>
      </c>
    </row>
    <row r="288" spans="1:17" s="30" customFormat="1" ht="141" customHeight="1">
      <c r="A288" s="35" t="s">
        <v>375</v>
      </c>
      <c r="B288" s="35" t="s">
        <v>376</v>
      </c>
      <c r="C288" s="35">
        <v>170703</v>
      </c>
      <c r="D288" s="35" t="s">
        <v>500</v>
      </c>
      <c r="E288" s="32" t="s">
        <v>36</v>
      </c>
      <c r="F288" s="69">
        <f t="shared" si="66"/>
        <v>0</v>
      </c>
      <c r="G288" s="69"/>
      <c r="H288" s="69"/>
      <c r="I288" s="69"/>
      <c r="J288" s="69"/>
      <c r="K288" s="69">
        <f t="shared" si="67"/>
        <v>245466908.31</v>
      </c>
      <c r="L288" s="69">
        <v>0</v>
      </c>
      <c r="M288" s="69">
        <v>0</v>
      </c>
      <c r="N288" s="69">
        <v>0</v>
      </c>
      <c r="O288" s="69">
        <v>245466908.31</v>
      </c>
      <c r="P288" s="69"/>
      <c r="Q288" s="65">
        <f t="shared" si="68"/>
        <v>245466908.31</v>
      </c>
    </row>
    <row r="289" spans="1:17" s="11" customFormat="1" ht="18" customHeight="1">
      <c r="A289" s="37">
        <v>1217640</v>
      </c>
      <c r="B289" s="37">
        <v>7640</v>
      </c>
      <c r="C289" s="37" t="s">
        <v>606</v>
      </c>
      <c r="D289" s="37" t="s">
        <v>607</v>
      </c>
      <c r="E289" s="31" t="s">
        <v>683</v>
      </c>
      <c r="F289" s="61">
        <f t="shared" si="66"/>
        <v>0</v>
      </c>
      <c r="G289" s="61"/>
      <c r="H289" s="61"/>
      <c r="I289" s="61"/>
      <c r="J289" s="61"/>
      <c r="K289" s="61">
        <f t="shared" si="67"/>
        <v>9085000</v>
      </c>
      <c r="L289" s="61"/>
      <c r="M289" s="61"/>
      <c r="N289" s="61"/>
      <c r="O289" s="61">
        <v>9085000</v>
      </c>
      <c r="P289" s="61">
        <v>9085000</v>
      </c>
      <c r="Q289" s="62">
        <f t="shared" si="68"/>
        <v>9085000</v>
      </c>
    </row>
    <row r="290" spans="1:17" s="44" customFormat="1" ht="42.75" hidden="1">
      <c r="A290" s="33" t="s">
        <v>393</v>
      </c>
      <c r="B290" s="33" t="s">
        <v>394</v>
      </c>
      <c r="C290" s="33"/>
      <c r="D290" s="33"/>
      <c r="E290" s="34" t="s">
        <v>395</v>
      </c>
      <c r="F290" s="62">
        <f t="shared" si="66"/>
        <v>0</v>
      </c>
      <c r="G290" s="62">
        <f>G291+G292</f>
        <v>0</v>
      </c>
      <c r="H290" s="62">
        <f>H291+H292</f>
        <v>0</v>
      </c>
      <c r="I290" s="62">
        <f>I291+I292</f>
        <v>0</v>
      </c>
      <c r="J290" s="62">
        <f>J291+J292</f>
        <v>0</v>
      </c>
      <c r="K290" s="62">
        <f t="shared" si="67"/>
        <v>0</v>
      </c>
      <c r="L290" s="62">
        <f>L291+L292</f>
        <v>0</v>
      </c>
      <c r="M290" s="62">
        <f>M291+M292</f>
        <v>0</v>
      </c>
      <c r="N290" s="62">
        <f>N291+N292</f>
        <v>0</v>
      </c>
      <c r="O290" s="62">
        <f>O291+O292</f>
        <v>0</v>
      </c>
      <c r="P290" s="62">
        <f>P291+P292</f>
        <v>0</v>
      </c>
      <c r="Q290" s="62">
        <f t="shared" si="68"/>
        <v>0</v>
      </c>
    </row>
    <row r="291" spans="1:17" s="30" customFormat="1" ht="15" hidden="1">
      <c r="A291" s="35" t="s">
        <v>396</v>
      </c>
      <c r="B291" s="35" t="s">
        <v>397</v>
      </c>
      <c r="C291" s="35">
        <v>240601</v>
      </c>
      <c r="D291" s="35" t="s">
        <v>496</v>
      </c>
      <c r="E291" s="32" t="s">
        <v>497</v>
      </c>
      <c r="F291" s="69">
        <f t="shared" si="66"/>
        <v>0</v>
      </c>
      <c r="G291" s="69"/>
      <c r="H291" s="69"/>
      <c r="I291" s="69"/>
      <c r="J291" s="69"/>
      <c r="K291" s="69">
        <f t="shared" si="67"/>
        <v>0</v>
      </c>
      <c r="L291" s="69"/>
      <c r="M291" s="69"/>
      <c r="N291" s="69"/>
      <c r="O291" s="69"/>
      <c r="P291" s="69"/>
      <c r="Q291" s="65">
        <f t="shared" si="68"/>
        <v>0</v>
      </c>
    </row>
    <row r="292" spans="1:17" s="30" customFormat="1" ht="45" hidden="1">
      <c r="A292" s="35" t="s">
        <v>398</v>
      </c>
      <c r="B292" s="35" t="s">
        <v>399</v>
      </c>
      <c r="C292" s="35">
        <v>240602</v>
      </c>
      <c r="D292" s="35" t="s">
        <v>400</v>
      </c>
      <c r="E292" s="32" t="s">
        <v>401</v>
      </c>
      <c r="F292" s="69">
        <f t="shared" si="66"/>
        <v>0</v>
      </c>
      <c r="G292" s="69"/>
      <c r="H292" s="69"/>
      <c r="I292" s="69"/>
      <c r="J292" s="69"/>
      <c r="K292" s="69">
        <f t="shared" si="67"/>
        <v>0</v>
      </c>
      <c r="L292" s="69"/>
      <c r="M292" s="69"/>
      <c r="N292" s="69"/>
      <c r="O292" s="69"/>
      <c r="P292" s="69"/>
      <c r="Q292" s="65">
        <f t="shared" si="68"/>
        <v>0</v>
      </c>
    </row>
    <row r="293" spans="1:17" s="11" customFormat="1" ht="33.75" customHeight="1">
      <c r="A293" s="22" t="s">
        <v>765</v>
      </c>
      <c r="B293" s="22" t="s">
        <v>473</v>
      </c>
      <c r="C293" s="22"/>
      <c r="D293" s="22" t="s">
        <v>598</v>
      </c>
      <c r="E293" s="31" t="s">
        <v>433</v>
      </c>
      <c r="F293" s="61">
        <f t="shared" si="66"/>
        <v>0</v>
      </c>
      <c r="G293" s="61"/>
      <c r="H293" s="61"/>
      <c r="I293" s="61"/>
      <c r="J293" s="61"/>
      <c r="K293" s="61">
        <f t="shared" si="67"/>
        <v>123435264</v>
      </c>
      <c r="L293" s="61"/>
      <c r="M293" s="61"/>
      <c r="N293" s="61"/>
      <c r="O293" s="61">
        <v>123435264</v>
      </c>
      <c r="P293" s="61"/>
      <c r="Q293" s="62">
        <f t="shared" si="68"/>
        <v>123435264</v>
      </c>
    </row>
    <row r="294" spans="1:17" s="11" customFormat="1" ht="292.5" customHeight="1" hidden="1">
      <c r="A294" s="22" t="s">
        <v>386</v>
      </c>
      <c r="B294" s="22" t="s">
        <v>387</v>
      </c>
      <c r="C294" s="22">
        <v>250362</v>
      </c>
      <c r="D294" s="22" t="s">
        <v>484</v>
      </c>
      <c r="E294" s="31" t="s">
        <v>389</v>
      </c>
      <c r="F294" s="61">
        <f t="shared" si="66"/>
        <v>0</v>
      </c>
      <c r="G294" s="61"/>
      <c r="H294" s="61">
        <v>0</v>
      </c>
      <c r="I294" s="61">
        <v>0</v>
      </c>
      <c r="J294" s="61"/>
      <c r="K294" s="61">
        <f t="shared" si="67"/>
        <v>0</v>
      </c>
      <c r="L294" s="61"/>
      <c r="M294" s="61"/>
      <c r="N294" s="61"/>
      <c r="O294" s="61"/>
      <c r="P294" s="61"/>
      <c r="Q294" s="62">
        <f t="shared" si="68"/>
        <v>0</v>
      </c>
    </row>
    <row r="295" spans="1:17" s="11" customFormat="1" ht="295.5" customHeight="1">
      <c r="A295" s="22" t="s">
        <v>390</v>
      </c>
      <c r="B295" s="22" t="s">
        <v>391</v>
      </c>
      <c r="C295" s="22" t="s">
        <v>749</v>
      </c>
      <c r="D295" s="22" t="s">
        <v>484</v>
      </c>
      <c r="E295" s="31" t="s">
        <v>147</v>
      </c>
      <c r="F295" s="61">
        <f t="shared" si="66"/>
        <v>0</v>
      </c>
      <c r="G295" s="61"/>
      <c r="H295" s="61">
        <v>0</v>
      </c>
      <c r="I295" s="61">
        <v>0</v>
      </c>
      <c r="J295" s="61"/>
      <c r="K295" s="61">
        <f t="shared" si="67"/>
        <v>13859000</v>
      </c>
      <c r="L295" s="61">
        <v>13859000</v>
      </c>
      <c r="M295" s="61"/>
      <c r="N295" s="61"/>
      <c r="O295" s="61"/>
      <c r="P295" s="61"/>
      <c r="Q295" s="62">
        <f t="shared" si="68"/>
        <v>13859000</v>
      </c>
    </row>
    <row r="296" spans="1:17" s="11" customFormat="1" ht="27" customHeight="1">
      <c r="A296" s="22" t="s">
        <v>392</v>
      </c>
      <c r="B296" s="22" t="s">
        <v>184</v>
      </c>
      <c r="C296" s="22">
        <v>250380</v>
      </c>
      <c r="D296" s="22" t="s">
        <v>484</v>
      </c>
      <c r="E296" s="31" t="s">
        <v>183</v>
      </c>
      <c r="F296" s="61">
        <f>F298+F299</f>
        <v>75473000</v>
      </c>
      <c r="G296" s="61">
        <f aca="true" t="shared" si="69" ref="G296:Q296">G298+G299</f>
        <v>75473000</v>
      </c>
      <c r="H296" s="61">
        <f t="shared" si="69"/>
        <v>0</v>
      </c>
      <c r="I296" s="61">
        <f t="shared" si="69"/>
        <v>0</v>
      </c>
      <c r="J296" s="61">
        <f t="shared" si="69"/>
        <v>0</v>
      </c>
      <c r="K296" s="61">
        <f t="shared" si="69"/>
        <v>13514000</v>
      </c>
      <c r="L296" s="61">
        <f t="shared" si="69"/>
        <v>0</v>
      </c>
      <c r="M296" s="61">
        <f t="shared" si="69"/>
        <v>0</v>
      </c>
      <c r="N296" s="61">
        <f t="shared" si="69"/>
        <v>0</v>
      </c>
      <c r="O296" s="61">
        <f t="shared" si="69"/>
        <v>13514000</v>
      </c>
      <c r="P296" s="61">
        <f t="shared" si="69"/>
        <v>13514000</v>
      </c>
      <c r="Q296" s="62">
        <f t="shared" si="69"/>
        <v>88987000</v>
      </c>
    </row>
    <row r="297" spans="1:17" s="11" customFormat="1" ht="15">
      <c r="A297" s="22"/>
      <c r="B297" s="22"/>
      <c r="C297" s="22"/>
      <c r="D297" s="22"/>
      <c r="E297" s="31" t="s">
        <v>526</v>
      </c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2"/>
    </row>
    <row r="298" spans="1:17" s="11" customFormat="1" ht="292.5" customHeight="1" hidden="1">
      <c r="A298" s="22"/>
      <c r="B298" s="22"/>
      <c r="C298" s="22"/>
      <c r="D298" s="22"/>
      <c r="E298" s="31" t="s">
        <v>476</v>
      </c>
      <c r="F298" s="61">
        <f>G298+J298</f>
        <v>0</v>
      </c>
      <c r="G298" s="61"/>
      <c r="H298" s="61"/>
      <c r="I298" s="61"/>
      <c r="J298" s="61"/>
      <c r="K298" s="61">
        <f>L298+O298</f>
        <v>0</v>
      </c>
      <c r="L298" s="61"/>
      <c r="M298" s="61"/>
      <c r="N298" s="61"/>
      <c r="O298" s="61"/>
      <c r="P298" s="61"/>
      <c r="Q298" s="62">
        <f>F298+K298</f>
        <v>0</v>
      </c>
    </row>
    <row r="299" spans="1:17" s="11" customFormat="1" ht="45">
      <c r="A299" s="22"/>
      <c r="B299" s="22"/>
      <c r="C299" s="22"/>
      <c r="D299" s="22"/>
      <c r="E299" s="31" t="s">
        <v>476</v>
      </c>
      <c r="F299" s="61">
        <f>G299+J299</f>
        <v>75473000</v>
      </c>
      <c r="G299" s="61">
        <v>75473000</v>
      </c>
      <c r="H299" s="61"/>
      <c r="I299" s="61"/>
      <c r="J299" s="61"/>
      <c r="K299" s="61">
        <f>L299+O299</f>
        <v>13514000</v>
      </c>
      <c r="L299" s="61"/>
      <c r="M299" s="61"/>
      <c r="N299" s="61"/>
      <c r="O299" s="61">
        <v>13514000</v>
      </c>
      <c r="P299" s="61">
        <v>13514000</v>
      </c>
      <c r="Q299" s="62">
        <f>F299+K299</f>
        <v>88987000</v>
      </c>
    </row>
    <row r="300" spans="1:17" s="19" customFormat="1" ht="51" customHeight="1">
      <c r="A300" s="28" t="s">
        <v>658</v>
      </c>
      <c r="B300" s="38"/>
      <c r="C300" s="38" t="s">
        <v>402</v>
      </c>
      <c r="D300" s="38"/>
      <c r="E300" s="51" t="s">
        <v>99</v>
      </c>
      <c r="F300" s="58">
        <f>F301</f>
        <v>10525998</v>
      </c>
      <c r="G300" s="58">
        <f aca="true" t="shared" si="70" ref="G300:Q300">G301</f>
        <v>10525998</v>
      </c>
      <c r="H300" s="58">
        <f t="shared" si="70"/>
        <v>0</v>
      </c>
      <c r="I300" s="58">
        <f t="shared" si="70"/>
        <v>0</v>
      </c>
      <c r="J300" s="58">
        <f t="shared" si="70"/>
        <v>0</v>
      </c>
      <c r="K300" s="58">
        <f t="shared" si="70"/>
        <v>2537051480.6</v>
      </c>
      <c r="L300" s="58">
        <f t="shared" si="70"/>
        <v>0</v>
      </c>
      <c r="M300" s="58">
        <f t="shared" si="70"/>
        <v>0</v>
      </c>
      <c r="N300" s="58">
        <f t="shared" si="70"/>
        <v>0</v>
      </c>
      <c r="O300" s="58">
        <f t="shared" si="70"/>
        <v>2537051480.6</v>
      </c>
      <c r="P300" s="58">
        <f t="shared" si="70"/>
        <v>2537051480.6</v>
      </c>
      <c r="Q300" s="59">
        <f t="shared" si="70"/>
        <v>2547577478.6</v>
      </c>
    </row>
    <row r="301" spans="1:17" s="19" customFormat="1" ht="48" customHeight="1">
      <c r="A301" s="39" t="s">
        <v>661</v>
      </c>
      <c r="B301" s="38"/>
      <c r="C301" s="39" t="s">
        <v>402</v>
      </c>
      <c r="D301" s="39"/>
      <c r="E301" s="53" t="s">
        <v>99</v>
      </c>
      <c r="F301" s="60">
        <f>G301+J301</f>
        <v>10525998</v>
      </c>
      <c r="G301" s="60">
        <f>G327+G330+G363+G366+G348+G302+G303+G305+G306+G307+G308+G310+G314+G315+G317+G319+G322+G346+G347+G304+G309+G312+G313+G323+G365</f>
        <v>10525998</v>
      </c>
      <c r="H301" s="60">
        <f>H327+H330+H363+H366+H348+H302+H303+H305+H306+H307+H308+H310+H314+H315+H317+H319+H322+H346+H347+H304+H309+H312+H313+H323+H365</f>
        <v>0</v>
      </c>
      <c r="I301" s="60">
        <f>I327+I330+I363+I366+I348+I302+I303+I305+I306+I307+I308+I310+I314+I315+I317+I319+I322+I346+I347+I304+I309+I312+I313+I323+I365</f>
        <v>0</v>
      </c>
      <c r="J301" s="60">
        <f>J327+J330+J363+J366+J348+J302+J303+J305+J306+J307+J308+J310+J314+J315+J317+J319+J322+J346+J347+J304+J309+J312+J313+J323+J365</f>
        <v>0</v>
      </c>
      <c r="K301" s="60">
        <f>L301+O301</f>
        <v>2537051480.6</v>
      </c>
      <c r="L301" s="60">
        <f>L327+L330+L363+L366+L348+L302+L303+L305+L306+L307+L308+L310+L314+L315+L317+L319+L322+L346+L347+L304+L309+L312+L313+L323+L365</f>
        <v>0</v>
      </c>
      <c r="M301" s="60">
        <f>M327+M330+M363+M366+M348+M302+M303+M305+M306+M307+M308+M310+M314+M315+M317+M319+M322+M346+M347+M304+M309+M312+M313+M323+M365</f>
        <v>0</v>
      </c>
      <c r="N301" s="60">
        <f>N327+N330+N363+N366+N348+N302+N303+N305+N306+N307+N308+N310+N314+N315+N317+N319+N322+N346+N347+N304+N309+N312+N313+N323+N365</f>
        <v>0</v>
      </c>
      <c r="O301" s="60">
        <f>O327+O330+O363+O366+O348+O302+O303+O305+O306+O307+O308+O310+O314+O315+O317+O319+O322+O346+O347+O304+O309+O312+O313+O323+O365</f>
        <v>2537051480.6</v>
      </c>
      <c r="P301" s="60">
        <f>P327+P330+P363+P366+P348+P302+P303+P305+P306+P307+P308+P310+P314+P315+P317+P319+P322+P346+P347+P304+P309+P312+P313+P323+P365</f>
        <v>2537051480.6</v>
      </c>
      <c r="Q301" s="59">
        <f>F301+K301</f>
        <v>2547577478.6</v>
      </c>
    </row>
    <row r="302" spans="1:17" s="11" customFormat="1" ht="18.75" customHeight="1">
      <c r="A302" s="22" t="s">
        <v>801</v>
      </c>
      <c r="B302" s="22" t="s">
        <v>481</v>
      </c>
      <c r="C302" s="22"/>
      <c r="D302" s="22" t="s">
        <v>821</v>
      </c>
      <c r="E302" s="31" t="s">
        <v>823</v>
      </c>
      <c r="F302" s="61">
        <f aca="true" t="shared" si="71" ref="F302:F322">G302+J302</f>
        <v>0</v>
      </c>
      <c r="G302" s="61"/>
      <c r="H302" s="61"/>
      <c r="I302" s="61"/>
      <c r="J302" s="61"/>
      <c r="K302" s="61">
        <f aca="true" t="shared" si="72" ref="K302:K322">L302+O302</f>
        <v>29674643</v>
      </c>
      <c r="L302" s="61"/>
      <c r="M302" s="61"/>
      <c r="N302" s="61"/>
      <c r="O302" s="61">
        <v>29674643</v>
      </c>
      <c r="P302" s="61">
        <v>29674643</v>
      </c>
      <c r="Q302" s="62">
        <f aca="true" t="shared" si="73" ref="Q302:Q322">F302+K302</f>
        <v>29674643</v>
      </c>
    </row>
    <row r="303" spans="1:17" s="11" customFormat="1" ht="90">
      <c r="A303" s="22" t="s">
        <v>802</v>
      </c>
      <c r="B303" s="22" t="s">
        <v>483</v>
      </c>
      <c r="C303" s="22"/>
      <c r="D303" s="22" t="s">
        <v>822</v>
      </c>
      <c r="E303" s="31" t="s">
        <v>824</v>
      </c>
      <c r="F303" s="61">
        <f t="shared" si="71"/>
        <v>0</v>
      </c>
      <c r="G303" s="61"/>
      <c r="H303" s="61"/>
      <c r="I303" s="61"/>
      <c r="J303" s="61"/>
      <c r="K303" s="61">
        <f t="shared" si="72"/>
        <v>411684881</v>
      </c>
      <c r="L303" s="61"/>
      <c r="M303" s="61"/>
      <c r="N303" s="61"/>
      <c r="O303" s="61">
        <v>411684881</v>
      </c>
      <c r="P303" s="61">
        <v>411684881</v>
      </c>
      <c r="Q303" s="62">
        <f t="shared" si="73"/>
        <v>411684881</v>
      </c>
    </row>
    <row r="304" spans="1:17" s="11" customFormat="1" ht="60">
      <c r="A304" s="22" t="s">
        <v>127</v>
      </c>
      <c r="B304" s="22" t="s">
        <v>587</v>
      </c>
      <c r="C304" s="22"/>
      <c r="D304" s="22" t="s">
        <v>582</v>
      </c>
      <c r="E304" s="31" t="s">
        <v>128</v>
      </c>
      <c r="F304" s="61">
        <f>G304+J304</f>
        <v>0</v>
      </c>
      <c r="G304" s="61"/>
      <c r="H304" s="61"/>
      <c r="I304" s="61"/>
      <c r="J304" s="61"/>
      <c r="K304" s="61">
        <f>L304+O304</f>
        <v>244668</v>
      </c>
      <c r="L304" s="61"/>
      <c r="M304" s="61"/>
      <c r="N304" s="61"/>
      <c r="O304" s="61">
        <v>244668</v>
      </c>
      <c r="P304" s="61">
        <v>244668</v>
      </c>
      <c r="Q304" s="62">
        <f>F304+K304</f>
        <v>244668</v>
      </c>
    </row>
    <row r="305" spans="1:17" s="11" customFormat="1" ht="140.25" customHeight="1">
      <c r="A305" s="22" t="s">
        <v>803</v>
      </c>
      <c r="B305" s="22" t="s">
        <v>621</v>
      </c>
      <c r="C305" s="22"/>
      <c r="D305" s="22" t="s">
        <v>582</v>
      </c>
      <c r="E305" s="31" t="s">
        <v>92</v>
      </c>
      <c r="F305" s="61">
        <f t="shared" si="71"/>
        <v>0</v>
      </c>
      <c r="G305" s="61"/>
      <c r="H305" s="61"/>
      <c r="I305" s="61"/>
      <c r="J305" s="61"/>
      <c r="K305" s="61">
        <f t="shared" si="72"/>
        <v>59819239</v>
      </c>
      <c r="L305" s="61"/>
      <c r="M305" s="61"/>
      <c r="N305" s="61"/>
      <c r="O305" s="61">
        <v>59819239</v>
      </c>
      <c r="P305" s="61">
        <v>59819239</v>
      </c>
      <c r="Q305" s="62">
        <f t="shared" si="73"/>
        <v>59819239</v>
      </c>
    </row>
    <row r="306" spans="1:17" s="11" customFormat="1" ht="60">
      <c r="A306" s="22" t="s">
        <v>804</v>
      </c>
      <c r="B306" s="22" t="s">
        <v>623</v>
      </c>
      <c r="C306" s="22"/>
      <c r="D306" s="22" t="s">
        <v>585</v>
      </c>
      <c r="E306" s="31" t="s">
        <v>849</v>
      </c>
      <c r="F306" s="61">
        <f t="shared" si="71"/>
        <v>0</v>
      </c>
      <c r="G306" s="61"/>
      <c r="H306" s="61"/>
      <c r="I306" s="61"/>
      <c r="J306" s="61"/>
      <c r="K306" s="61">
        <f t="shared" si="72"/>
        <v>3625900</v>
      </c>
      <c r="L306" s="61"/>
      <c r="M306" s="61"/>
      <c r="N306" s="61"/>
      <c r="O306" s="61">
        <v>3625900</v>
      </c>
      <c r="P306" s="61">
        <v>3625900</v>
      </c>
      <c r="Q306" s="62">
        <f t="shared" si="73"/>
        <v>3625900</v>
      </c>
    </row>
    <row r="307" spans="1:17" s="11" customFormat="1" ht="30">
      <c r="A307" s="22" t="s">
        <v>805</v>
      </c>
      <c r="B307" s="22" t="s">
        <v>643</v>
      </c>
      <c r="C307" s="22"/>
      <c r="D307" s="22" t="s">
        <v>589</v>
      </c>
      <c r="E307" s="31" t="s">
        <v>17</v>
      </c>
      <c r="F307" s="61">
        <f t="shared" si="71"/>
        <v>0</v>
      </c>
      <c r="G307" s="61"/>
      <c r="H307" s="61"/>
      <c r="I307" s="61"/>
      <c r="J307" s="61"/>
      <c r="K307" s="61">
        <f t="shared" si="72"/>
        <v>21856964</v>
      </c>
      <c r="L307" s="61"/>
      <c r="M307" s="61"/>
      <c r="N307" s="61"/>
      <c r="O307" s="61">
        <v>21856964</v>
      </c>
      <c r="P307" s="61">
        <v>21856964</v>
      </c>
      <c r="Q307" s="62">
        <f t="shared" si="73"/>
        <v>21856964</v>
      </c>
    </row>
    <row r="308" spans="1:17" s="11" customFormat="1" ht="30">
      <c r="A308" s="22" t="s">
        <v>806</v>
      </c>
      <c r="B308" s="22" t="s">
        <v>249</v>
      </c>
      <c r="C308" s="22"/>
      <c r="D308" s="22" t="s">
        <v>590</v>
      </c>
      <c r="E308" s="31" t="s">
        <v>18</v>
      </c>
      <c r="F308" s="61">
        <f t="shared" si="71"/>
        <v>0</v>
      </c>
      <c r="G308" s="61"/>
      <c r="H308" s="61"/>
      <c r="I308" s="61"/>
      <c r="J308" s="61"/>
      <c r="K308" s="61">
        <f t="shared" si="72"/>
        <v>22524320</v>
      </c>
      <c r="L308" s="61"/>
      <c r="M308" s="61"/>
      <c r="N308" s="61"/>
      <c r="O308" s="61">
        <v>22524320</v>
      </c>
      <c r="P308" s="61">
        <v>22524320</v>
      </c>
      <c r="Q308" s="62">
        <f t="shared" si="73"/>
        <v>22524320</v>
      </c>
    </row>
    <row r="309" spans="1:17" s="11" customFormat="1" ht="292.5" customHeight="1" hidden="1">
      <c r="A309" s="22" t="s">
        <v>129</v>
      </c>
      <c r="B309" s="22" t="s">
        <v>652</v>
      </c>
      <c r="C309" s="22"/>
      <c r="D309" s="22" t="s">
        <v>596</v>
      </c>
      <c r="E309" s="31" t="s">
        <v>130</v>
      </c>
      <c r="F309" s="61">
        <f>G309+J309</f>
        <v>0</v>
      </c>
      <c r="G309" s="61"/>
      <c r="H309" s="61"/>
      <c r="I309" s="61"/>
      <c r="J309" s="61"/>
      <c r="K309" s="61">
        <f>L309+O309</f>
        <v>0</v>
      </c>
      <c r="L309" s="61"/>
      <c r="M309" s="61"/>
      <c r="N309" s="61"/>
      <c r="O309" s="61"/>
      <c r="P309" s="61"/>
      <c r="Q309" s="62">
        <f>F309+K309</f>
        <v>0</v>
      </c>
    </row>
    <row r="310" spans="1:17" s="44" customFormat="1" ht="28.5">
      <c r="A310" s="33" t="s">
        <v>807</v>
      </c>
      <c r="B310" s="33" t="s">
        <v>817</v>
      </c>
      <c r="C310" s="33"/>
      <c r="D310" s="33"/>
      <c r="E310" s="34" t="s">
        <v>86</v>
      </c>
      <c r="F310" s="62">
        <f t="shared" si="71"/>
        <v>0</v>
      </c>
      <c r="G310" s="62">
        <f>G311</f>
        <v>0</v>
      </c>
      <c r="H310" s="62">
        <f>H311</f>
        <v>0</v>
      </c>
      <c r="I310" s="62">
        <f>I311</f>
        <v>0</v>
      </c>
      <c r="J310" s="62">
        <f>J311</f>
        <v>0</v>
      </c>
      <c r="K310" s="62">
        <f t="shared" si="72"/>
        <v>5713791</v>
      </c>
      <c r="L310" s="62">
        <f>L311</f>
        <v>0</v>
      </c>
      <c r="M310" s="62">
        <f>M311</f>
        <v>0</v>
      </c>
      <c r="N310" s="62">
        <f>N311</f>
        <v>0</v>
      </c>
      <c r="O310" s="62">
        <f>O311</f>
        <v>5713791</v>
      </c>
      <c r="P310" s="62">
        <f>P311</f>
        <v>5713791</v>
      </c>
      <c r="Q310" s="62">
        <f t="shared" si="73"/>
        <v>5713791</v>
      </c>
    </row>
    <row r="311" spans="1:17" s="30" customFormat="1" ht="60">
      <c r="A311" s="35" t="s">
        <v>808</v>
      </c>
      <c r="B311" s="35" t="s">
        <v>818</v>
      </c>
      <c r="C311" s="35"/>
      <c r="D311" s="35" t="s">
        <v>65</v>
      </c>
      <c r="E311" s="32" t="s">
        <v>825</v>
      </c>
      <c r="F311" s="69">
        <f t="shared" si="71"/>
        <v>0</v>
      </c>
      <c r="G311" s="69"/>
      <c r="H311" s="69"/>
      <c r="I311" s="69"/>
      <c r="J311" s="69"/>
      <c r="K311" s="69">
        <f t="shared" si="72"/>
        <v>5713791</v>
      </c>
      <c r="L311" s="69"/>
      <c r="M311" s="69"/>
      <c r="N311" s="69"/>
      <c r="O311" s="69">
        <v>5713791</v>
      </c>
      <c r="P311" s="69">
        <v>5713791</v>
      </c>
      <c r="Q311" s="65">
        <f t="shared" si="73"/>
        <v>5713791</v>
      </c>
    </row>
    <row r="312" spans="1:17" s="11" customFormat="1" ht="292.5" customHeight="1" hidden="1">
      <c r="A312" s="22" t="s">
        <v>131</v>
      </c>
      <c r="B312" s="22" t="s">
        <v>333</v>
      </c>
      <c r="C312" s="22"/>
      <c r="D312" s="22" t="s">
        <v>485</v>
      </c>
      <c r="E312" s="31" t="s">
        <v>334</v>
      </c>
      <c r="F312" s="61">
        <f>G312+J312</f>
        <v>0</v>
      </c>
      <c r="G312" s="61"/>
      <c r="H312" s="61"/>
      <c r="I312" s="61"/>
      <c r="J312" s="61"/>
      <c r="K312" s="61">
        <f>L312+O312</f>
        <v>0</v>
      </c>
      <c r="L312" s="61"/>
      <c r="M312" s="61"/>
      <c r="N312" s="61"/>
      <c r="O312" s="61"/>
      <c r="P312" s="61"/>
      <c r="Q312" s="62">
        <f>F312+K312</f>
        <v>0</v>
      </c>
    </row>
    <row r="313" spans="1:17" s="11" customFormat="1" ht="27" customHeight="1">
      <c r="A313" s="22" t="s">
        <v>132</v>
      </c>
      <c r="B313" s="22" t="s">
        <v>338</v>
      </c>
      <c r="C313" s="22"/>
      <c r="D313" s="22" t="s">
        <v>479</v>
      </c>
      <c r="E313" s="31" t="s">
        <v>339</v>
      </c>
      <c r="F313" s="61">
        <f>G313+J313</f>
        <v>0</v>
      </c>
      <c r="G313" s="61"/>
      <c r="H313" s="61"/>
      <c r="I313" s="61"/>
      <c r="J313" s="61"/>
      <c r="K313" s="61">
        <f>L313+O313</f>
        <v>8106</v>
      </c>
      <c r="L313" s="61"/>
      <c r="M313" s="61"/>
      <c r="N313" s="61"/>
      <c r="O313" s="61">
        <v>8106</v>
      </c>
      <c r="P313" s="61">
        <v>8106</v>
      </c>
      <c r="Q313" s="62">
        <f>F313+K313</f>
        <v>8106</v>
      </c>
    </row>
    <row r="314" spans="1:17" s="11" customFormat="1" ht="45">
      <c r="A314" s="22" t="s">
        <v>809</v>
      </c>
      <c r="B314" s="22" t="s">
        <v>657</v>
      </c>
      <c r="C314" s="22"/>
      <c r="D314" s="22" t="s">
        <v>487</v>
      </c>
      <c r="E314" s="31" t="s">
        <v>340</v>
      </c>
      <c r="F314" s="61">
        <f t="shared" si="71"/>
        <v>0</v>
      </c>
      <c r="G314" s="61"/>
      <c r="H314" s="61"/>
      <c r="I314" s="61"/>
      <c r="J314" s="61"/>
      <c r="K314" s="61">
        <f t="shared" si="72"/>
        <v>5907773</v>
      </c>
      <c r="L314" s="61"/>
      <c r="M314" s="61"/>
      <c r="N314" s="61"/>
      <c r="O314" s="61">
        <v>5907773</v>
      </c>
      <c r="P314" s="61">
        <v>5907773</v>
      </c>
      <c r="Q314" s="62">
        <f t="shared" si="73"/>
        <v>5907773</v>
      </c>
    </row>
    <row r="315" spans="1:17" s="44" customFormat="1" ht="28.5">
      <c r="A315" s="33" t="s">
        <v>810</v>
      </c>
      <c r="B315" s="33" t="s">
        <v>702</v>
      </c>
      <c r="C315" s="33"/>
      <c r="D315" s="33"/>
      <c r="E315" s="34" t="s">
        <v>726</v>
      </c>
      <c r="F315" s="62">
        <f>G315+J315</f>
        <v>0</v>
      </c>
      <c r="G315" s="62">
        <f>G316</f>
        <v>0</v>
      </c>
      <c r="H315" s="62">
        <f>H316</f>
        <v>0</v>
      </c>
      <c r="I315" s="62">
        <f>I316</f>
        <v>0</v>
      </c>
      <c r="J315" s="62">
        <f>J316</f>
        <v>0</v>
      </c>
      <c r="K315" s="62">
        <f>L315+O315</f>
        <v>20985266</v>
      </c>
      <c r="L315" s="62">
        <f>L316</f>
        <v>0</v>
      </c>
      <c r="M315" s="62">
        <f>M316</f>
        <v>0</v>
      </c>
      <c r="N315" s="62">
        <f>N316</f>
        <v>0</v>
      </c>
      <c r="O315" s="62">
        <f>O316</f>
        <v>20985266</v>
      </c>
      <c r="P315" s="62">
        <f>P316</f>
        <v>20985266</v>
      </c>
      <c r="Q315" s="62">
        <f>F315+K315</f>
        <v>20985266</v>
      </c>
    </row>
    <row r="316" spans="1:17" s="30" customFormat="1" ht="60">
      <c r="A316" s="35" t="s">
        <v>811</v>
      </c>
      <c r="B316" s="35" t="s">
        <v>673</v>
      </c>
      <c r="C316" s="35"/>
      <c r="D316" s="35" t="s">
        <v>588</v>
      </c>
      <c r="E316" s="32" t="s">
        <v>630</v>
      </c>
      <c r="F316" s="69">
        <f t="shared" si="71"/>
        <v>0</v>
      </c>
      <c r="G316" s="69"/>
      <c r="H316" s="69"/>
      <c r="I316" s="69"/>
      <c r="J316" s="69"/>
      <c r="K316" s="69">
        <f t="shared" si="72"/>
        <v>20985266</v>
      </c>
      <c r="L316" s="69"/>
      <c r="M316" s="69"/>
      <c r="N316" s="69"/>
      <c r="O316" s="69">
        <v>20985266</v>
      </c>
      <c r="P316" s="69">
        <v>20985266</v>
      </c>
      <c r="Q316" s="65">
        <f t="shared" si="73"/>
        <v>20985266</v>
      </c>
    </row>
    <row r="317" spans="1:17" s="44" customFormat="1" ht="28.5">
      <c r="A317" s="33" t="s">
        <v>812</v>
      </c>
      <c r="B317" s="33" t="s">
        <v>700</v>
      </c>
      <c r="C317" s="33"/>
      <c r="D317" s="33"/>
      <c r="E317" s="34" t="s">
        <v>727</v>
      </c>
      <c r="F317" s="62">
        <f>G317+J317</f>
        <v>0</v>
      </c>
      <c r="G317" s="62">
        <f>G318</f>
        <v>0</v>
      </c>
      <c r="H317" s="62">
        <f>H318</f>
        <v>0</v>
      </c>
      <c r="I317" s="62">
        <f>I318</f>
        <v>0</v>
      </c>
      <c r="J317" s="62">
        <f>J318</f>
        <v>0</v>
      </c>
      <c r="K317" s="62">
        <f>L317+O317</f>
        <v>672416</v>
      </c>
      <c r="L317" s="62">
        <f>L318</f>
        <v>0</v>
      </c>
      <c r="M317" s="62">
        <f>M318</f>
        <v>0</v>
      </c>
      <c r="N317" s="62">
        <f>N318</f>
        <v>0</v>
      </c>
      <c r="O317" s="62">
        <f>O318</f>
        <v>672416</v>
      </c>
      <c r="P317" s="62">
        <f>P318</f>
        <v>672416</v>
      </c>
      <c r="Q317" s="62">
        <f>F317+K317</f>
        <v>672416</v>
      </c>
    </row>
    <row r="318" spans="1:17" s="30" customFormat="1" ht="30">
      <c r="A318" s="35" t="s">
        <v>813</v>
      </c>
      <c r="B318" s="35" t="s">
        <v>819</v>
      </c>
      <c r="C318" s="35"/>
      <c r="D318" s="35" t="s">
        <v>588</v>
      </c>
      <c r="E318" s="32" t="s">
        <v>826</v>
      </c>
      <c r="F318" s="69">
        <f t="shared" si="71"/>
        <v>0</v>
      </c>
      <c r="G318" s="69"/>
      <c r="H318" s="69"/>
      <c r="I318" s="69"/>
      <c r="J318" s="69"/>
      <c r="K318" s="69">
        <f t="shared" si="72"/>
        <v>672416</v>
      </c>
      <c r="L318" s="69"/>
      <c r="M318" s="69"/>
      <c r="N318" s="69"/>
      <c r="O318" s="69">
        <v>672416</v>
      </c>
      <c r="P318" s="69">
        <v>672416</v>
      </c>
      <c r="Q318" s="65">
        <f t="shared" si="73"/>
        <v>672416</v>
      </c>
    </row>
    <row r="319" spans="1:17" s="44" customFormat="1" ht="292.5" customHeight="1" hidden="1">
      <c r="A319" s="33" t="s">
        <v>814</v>
      </c>
      <c r="B319" s="33" t="s">
        <v>353</v>
      </c>
      <c r="C319" s="33"/>
      <c r="D319" s="33"/>
      <c r="E319" s="34" t="s">
        <v>358</v>
      </c>
      <c r="F319" s="62">
        <f>G319+J319</f>
        <v>0</v>
      </c>
      <c r="G319" s="62">
        <f>G320+G321</f>
        <v>0</v>
      </c>
      <c r="H319" s="62">
        <f>H320+H321</f>
        <v>0</v>
      </c>
      <c r="I319" s="62">
        <f>I320+I321</f>
        <v>0</v>
      </c>
      <c r="J319" s="62">
        <f>J320+J321</f>
        <v>0</v>
      </c>
      <c r="K319" s="62">
        <f>L319+O319</f>
        <v>0</v>
      </c>
      <c r="L319" s="62">
        <f>L320+L321</f>
        <v>0</v>
      </c>
      <c r="M319" s="62">
        <f>M320+M321</f>
        <v>0</v>
      </c>
      <c r="N319" s="62">
        <f>N320+N321</f>
        <v>0</v>
      </c>
      <c r="O319" s="62">
        <f>O320+O321</f>
        <v>0</v>
      </c>
      <c r="P319" s="62">
        <f>P320+P321</f>
        <v>0</v>
      </c>
      <c r="Q319" s="62">
        <f>F319+K319</f>
        <v>0</v>
      </c>
    </row>
    <row r="320" spans="1:17" s="30" customFormat="1" ht="292.5" customHeight="1" hidden="1">
      <c r="A320" s="35" t="s">
        <v>815</v>
      </c>
      <c r="B320" s="35" t="s">
        <v>820</v>
      </c>
      <c r="C320" s="35"/>
      <c r="D320" s="35" t="s">
        <v>499</v>
      </c>
      <c r="E320" s="32" t="s">
        <v>828</v>
      </c>
      <c r="F320" s="69">
        <f t="shared" si="71"/>
        <v>0</v>
      </c>
      <c r="G320" s="69"/>
      <c r="H320" s="69"/>
      <c r="I320" s="69"/>
      <c r="J320" s="69"/>
      <c r="K320" s="69">
        <f t="shared" si="72"/>
        <v>0</v>
      </c>
      <c r="L320" s="69"/>
      <c r="M320" s="69"/>
      <c r="N320" s="69"/>
      <c r="O320" s="69"/>
      <c r="P320" s="69"/>
      <c r="Q320" s="65">
        <f t="shared" si="73"/>
        <v>0</v>
      </c>
    </row>
    <row r="321" spans="1:17" s="30" customFormat="1" ht="292.5" customHeight="1" hidden="1">
      <c r="A321" s="35" t="s">
        <v>138</v>
      </c>
      <c r="B321" s="35" t="s">
        <v>139</v>
      </c>
      <c r="C321" s="35"/>
      <c r="D321" s="35" t="s">
        <v>499</v>
      </c>
      <c r="E321" s="32" t="s">
        <v>148</v>
      </c>
      <c r="F321" s="69">
        <f>G321+J321</f>
        <v>0</v>
      </c>
      <c r="G321" s="69"/>
      <c r="H321" s="69"/>
      <c r="I321" s="69"/>
      <c r="J321" s="69"/>
      <c r="K321" s="69">
        <f>L321+O321</f>
        <v>0</v>
      </c>
      <c r="L321" s="69"/>
      <c r="M321" s="69"/>
      <c r="N321" s="69"/>
      <c r="O321" s="69"/>
      <c r="P321" s="69"/>
      <c r="Q321" s="65">
        <f>F321+K321</f>
        <v>0</v>
      </c>
    </row>
    <row r="322" spans="1:17" s="11" customFormat="1" ht="30">
      <c r="A322" s="22" t="s">
        <v>816</v>
      </c>
      <c r="B322" s="22" t="s">
        <v>366</v>
      </c>
      <c r="C322" s="22"/>
      <c r="D322" s="22" t="s">
        <v>499</v>
      </c>
      <c r="E322" s="31" t="s">
        <v>827</v>
      </c>
      <c r="F322" s="70">
        <f t="shared" si="71"/>
        <v>0</v>
      </c>
      <c r="G322" s="70"/>
      <c r="H322" s="70"/>
      <c r="I322" s="70"/>
      <c r="J322" s="70"/>
      <c r="K322" s="70">
        <f t="shared" si="72"/>
        <v>40422043</v>
      </c>
      <c r="L322" s="70"/>
      <c r="M322" s="70"/>
      <c r="N322" s="70"/>
      <c r="O322" s="70">
        <v>40422043</v>
      </c>
      <c r="P322" s="70">
        <v>40422043</v>
      </c>
      <c r="Q322" s="62">
        <f t="shared" si="73"/>
        <v>40422043</v>
      </c>
    </row>
    <row r="323" spans="1:17" s="11" customFormat="1" ht="28.5">
      <c r="A323" s="33" t="s">
        <v>163</v>
      </c>
      <c r="B323" s="33" t="s">
        <v>381</v>
      </c>
      <c r="C323" s="33"/>
      <c r="D323" s="33"/>
      <c r="E323" s="34" t="s">
        <v>164</v>
      </c>
      <c r="F323" s="62">
        <f>F324</f>
        <v>0</v>
      </c>
      <c r="G323" s="62">
        <f aca="true" t="shared" si="74" ref="G323:Q323">G324</f>
        <v>0</v>
      </c>
      <c r="H323" s="62">
        <f t="shared" si="74"/>
        <v>0</v>
      </c>
      <c r="I323" s="62">
        <f t="shared" si="74"/>
        <v>0</v>
      </c>
      <c r="J323" s="62">
        <f t="shared" si="74"/>
        <v>0</v>
      </c>
      <c r="K323" s="62">
        <f t="shared" si="74"/>
        <v>40133191.6</v>
      </c>
      <c r="L323" s="62">
        <f t="shared" si="74"/>
        <v>0</v>
      </c>
      <c r="M323" s="62">
        <f t="shared" si="74"/>
        <v>0</v>
      </c>
      <c r="N323" s="62">
        <f t="shared" si="74"/>
        <v>0</v>
      </c>
      <c r="O323" s="62">
        <f t="shared" si="74"/>
        <v>40133191.6</v>
      </c>
      <c r="P323" s="62">
        <f t="shared" si="74"/>
        <v>40133191.6</v>
      </c>
      <c r="Q323" s="62">
        <f t="shared" si="74"/>
        <v>40133191.6</v>
      </c>
    </row>
    <row r="324" spans="1:17" s="11" customFormat="1" ht="110.25" customHeight="1">
      <c r="A324" s="79" t="s">
        <v>165</v>
      </c>
      <c r="B324" s="79" t="s">
        <v>799</v>
      </c>
      <c r="C324" s="35"/>
      <c r="D324" s="79" t="s">
        <v>498</v>
      </c>
      <c r="E324" s="32" t="s">
        <v>800</v>
      </c>
      <c r="F324" s="69">
        <f>G324+J324</f>
        <v>0</v>
      </c>
      <c r="G324" s="69"/>
      <c r="H324" s="69"/>
      <c r="I324" s="69"/>
      <c r="J324" s="69"/>
      <c r="K324" s="69">
        <f>L324+O324</f>
        <v>40133191.6</v>
      </c>
      <c r="L324" s="69"/>
      <c r="M324" s="69"/>
      <c r="N324" s="69"/>
      <c r="O324" s="69">
        <v>40133191.6</v>
      </c>
      <c r="P324" s="69">
        <v>40133191.6</v>
      </c>
      <c r="Q324" s="65">
        <f>F324+K324</f>
        <v>40133191.6</v>
      </c>
    </row>
    <row r="325" spans="1:17" s="11" customFormat="1" ht="15">
      <c r="A325" s="80"/>
      <c r="B325" s="80"/>
      <c r="C325" s="35"/>
      <c r="D325" s="80"/>
      <c r="E325" s="32" t="s">
        <v>526</v>
      </c>
      <c r="F325" s="61">
        <f>G325+J325</f>
        <v>0</v>
      </c>
      <c r="G325" s="61"/>
      <c r="H325" s="61"/>
      <c r="I325" s="61"/>
      <c r="J325" s="61"/>
      <c r="K325" s="61">
        <f>L325+O325</f>
        <v>0</v>
      </c>
      <c r="L325" s="61"/>
      <c r="M325" s="61"/>
      <c r="N325" s="61"/>
      <c r="O325" s="61"/>
      <c r="P325" s="61"/>
      <c r="Q325" s="62">
        <f>F325+K325</f>
        <v>0</v>
      </c>
    </row>
    <row r="326" spans="1:17" s="11" customFormat="1" ht="30">
      <c r="A326" s="81"/>
      <c r="B326" s="81"/>
      <c r="C326" s="35"/>
      <c r="D326" s="81"/>
      <c r="E326" s="32" t="s">
        <v>528</v>
      </c>
      <c r="F326" s="64">
        <f>G326+J326</f>
        <v>0</v>
      </c>
      <c r="G326" s="64"/>
      <c r="H326" s="64"/>
      <c r="I326" s="64"/>
      <c r="J326" s="64"/>
      <c r="K326" s="64">
        <f>L326+O326</f>
        <v>39173471.6</v>
      </c>
      <c r="L326" s="64"/>
      <c r="M326" s="64"/>
      <c r="N326" s="64"/>
      <c r="O326" s="64">
        <v>39173471.6</v>
      </c>
      <c r="P326" s="64">
        <v>39173471.6</v>
      </c>
      <c r="Q326" s="65">
        <f>F326+K326</f>
        <v>39173471.6</v>
      </c>
    </row>
    <row r="327" spans="1:17" s="11" customFormat="1" ht="30" hidden="1">
      <c r="A327" s="78" t="s">
        <v>229</v>
      </c>
      <c r="B327" s="78" t="s">
        <v>468</v>
      </c>
      <c r="C327" s="78" t="s">
        <v>523</v>
      </c>
      <c r="D327" s="78" t="s">
        <v>504</v>
      </c>
      <c r="E327" s="31" t="s">
        <v>758</v>
      </c>
      <c r="F327" s="61">
        <f aca="true" t="shared" si="75" ref="F327:F334">G327+J327</f>
        <v>0</v>
      </c>
      <c r="G327" s="61"/>
      <c r="H327" s="61"/>
      <c r="I327" s="61"/>
      <c r="J327" s="61"/>
      <c r="K327" s="61">
        <f aca="true" t="shared" si="76" ref="K327:K333">L327+O327</f>
        <v>0</v>
      </c>
      <c r="L327" s="61"/>
      <c r="M327" s="61"/>
      <c r="N327" s="61"/>
      <c r="O327" s="61"/>
      <c r="P327" s="61"/>
      <c r="Q327" s="62">
        <f aca="true" t="shared" si="77" ref="Q327:Q334">F327+K327</f>
        <v>0</v>
      </c>
    </row>
    <row r="328" spans="1:17" s="11" customFormat="1" ht="15" hidden="1">
      <c r="A328" s="78"/>
      <c r="B328" s="78"/>
      <c r="C328" s="78"/>
      <c r="D328" s="78"/>
      <c r="E328" s="32" t="s">
        <v>526</v>
      </c>
      <c r="F328" s="61">
        <f t="shared" si="75"/>
        <v>0</v>
      </c>
      <c r="G328" s="61"/>
      <c r="H328" s="61"/>
      <c r="I328" s="61"/>
      <c r="J328" s="61"/>
      <c r="K328" s="61">
        <f t="shared" si="76"/>
        <v>0</v>
      </c>
      <c r="L328" s="61"/>
      <c r="M328" s="61"/>
      <c r="N328" s="61"/>
      <c r="O328" s="61"/>
      <c r="P328" s="61"/>
      <c r="Q328" s="62">
        <f t="shared" si="77"/>
        <v>0</v>
      </c>
    </row>
    <row r="329" spans="1:17" s="11" customFormat="1" ht="30" hidden="1">
      <c r="A329" s="78"/>
      <c r="B329" s="78"/>
      <c r="C329" s="78"/>
      <c r="D329" s="78"/>
      <c r="E329" s="32" t="s">
        <v>528</v>
      </c>
      <c r="F329" s="64">
        <f t="shared" si="75"/>
        <v>0</v>
      </c>
      <c r="G329" s="64"/>
      <c r="H329" s="64"/>
      <c r="I329" s="64"/>
      <c r="J329" s="64"/>
      <c r="K329" s="64">
        <f t="shared" si="76"/>
        <v>0</v>
      </c>
      <c r="L329" s="64"/>
      <c r="M329" s="64"/>
      <c r="N329" s="64"/>
      <c r="O329" s="64"/>
      <c r="P329" s="64"/>
      <c r="Q329" s="65">
        <f t="shared" si="77"/>
        <v>0</v>
      </c>
    </row>
    <row r="330" spans="1:17" s="44" customFormat="1" ht="29.25" customHeight="1">
      <c r="A330" s="33" t="s">
        <v>403</v>
      </c>
      <c r="B330" s="33" t="s">
        <v>404</v>
      </c>
      <c r="C330" s="33" t="s">
        <v>600</v>
      </c>
      <c r="D330" s="33"/>
      <c r="E330" s="55" t="s">
        <v>766</v>
      </c>
      <c r="F330" s="62">
        <f>G330+J330</f>
        <v>0</v>
      </c>
      <c r="G330" s="62">
        <f>G331+G334+G337+G340+G343</f>
        <v>0</v>
      </c>
      <c r="H330" s="62">
        <f>H331+H334+H337+H340+H343</f>
        <v>0</v>
      </c>
      <c r="I330" s="62">
        <f>I331+I334+I337+I340+I343</f>
        <v>0</v>
      </c>
      <c r="J330" s="62">
        <f>J331+J334+J337+J340+J343</f>
        <v>0</v>
      </c>
      <c r="K330" s="62">
        <f>L330+O330</f>
        <v>946791148</v>
      </c>
      <c r="L330" s="62">
        <f>L331+L334+L337+L340+L343</f>
        <v>0</v>
      </c>
      <c r="M330" s="62">
        <f>M331+M334+M337+M340+M343</f>
        <v>0</v>
      </c>
      <c r="N330" s="62">
        <f>N331+N334+N337+N340+N343</f>
        <v>0</v>
      </c>
      <c r="O330" s="62">
        <f>O331+O334+O337+O340+O343</f>
        <v>946791148</v>
      </c>
      <c r="P330" s="62">
        <f>P331+P334+P337+P340+P343</f>
        <v>946791148</v>
      </c>
      <c r="Q330" s="62">
        <f>F330+K330</f>
        <v>946791148</v>
      </c>
    </row>
    <row r="331" spans="1:17" s="30" customFormat="1" ht="30" customHeight="1">
      <c r="A331" s="43" t="s">
        <v>405</v>
      </c>
      <c r="B331" s="43" t="s">
        <v>406</v>
      </c>
      <c r="C331" s="43" t="s">
        <v>600</v>
      </c>
      <c r="D331" s="43" t="s">
        <v>504</v>
      </c>
      <c r="E331" s="56" t="s">
        <v>794</v>
      </c>
      <c r="F331" s="69">
        <f t="shared" si="75"/>
        <v>0</v>
      </c>
      <c r="G331" s="69"/>
      <c r="H331" s="69"/>
      <c r="I331" s="69"/>
      <c r="J331" s="69"/>
      <c r="K331" s="69">
        <f t="shared" si="76"/>
        <v>571217993</v>
      </c>
      <c r="L331" s="69"/>
      <c r="M331" s="69"/>
      <c r="N331" s="69"/>
      <c r="O331" s="69">
        <v>571217993</v>
      </c>
      <c r="P331" s="69">
        <v>571217993</v>
      </c>
      <c r="Q331" s="65">
        <f t="shared" si="77"/>
        <v>571217993</v>
      </c>
    </row>
    <row r="332" spans="1:17" s="11" customFormat="1" ht="292.5" customHeight="1" hidden="1">
      <c r="A332" s="47"/>
      <c r="B332" s="47"/>
      <c r="C332" s="47"/>
      <c r="D332" s="47"/>
      <c r="E332" s="46" t="s">
        <v>526</v>
      </c>
      <c r="F332" s="71">
        <f t="shared" si="75"/>
        <v>0</v>
      </c>
      <c r="G332" s="71"/>
      <c r="H332" s="71"/>
      <c r="I332" s="71"/>
      <c r="J332" s="71"/>
      <c r="K332" s="71">
        <f t="shared" si="76"/>
        <v>0</v>
      </c>
      <c r="L332" s="71"/>
      <c r="M332" s="71"/>
      <c r="N332" s="71"/>
      <c r="O332" s="71"/>
      <c r="P332" s="71"/>
      <c r="Q332" s="72">
        <f t="shared" si="77"/>
        <v>0</v>
      </c>
    </row>
    <row r="333" spans="1:17" s="11" customFormat="1" ht="292.5" customHeight="1" hidden="1">
      <c r="A333" s="48"/>
      <c r="B333" s="48"/>
      <c r="C333" s="48"/>
      <c r="D333" s="48"/>
      <c r="E333" s="32" t="s">
        <v>528</v>
      </c>
      <c r="F333" s="64">
        <f t="shared" si="75"/>
        <v>0</v>
      </c>
      <c r="G333" s="64"/>
      <c r="H333" s="64"/>
      <c r="I333" s="64"/>
      <c r="J333" s="64"/>
      <c r="K333" s="64">
        <f t="shared" si="76"/>
        <v>0</v>
      </c>
      <c r="L333" s="64"/>
      <c r="M333" s="64"/>
      <c r="N333" s="64"/>
      <c r="O333" s="64"/>
      <c r="P333" s="64"/>
      <c r="Q333" s="65">
        <f t="shared" si="77"/>
        <v>0</v>
      </c>
    </row>
    <row r="334" spans="1:17" s="30" customFormat="1" ht="30" customHeight="1">
      <c r="A334" s="35" t="s">
        <v>407</v>
      </c>
      <c r="B334" s="35" t="s">
        <v>408</v>
      </c>
      <c r="C334" s="35">
        <v>150114</v>
      </c>
      <c r="D334" s="35" t="s">
        <v>504</v>
      </c>
      <c r="E334" s="56" t="s">
        <v>785</v>
      </c>
      <c r="F334" s="69">
        <f t="shared" si="75"/>
        <v>0</v>
      </c>
      <c r="G334" s="69"/>
      <c r="H334" s="69"/>
      <c r="I334" s="69"/>
      <c r="J334" s="69"/>
      <c r="K334" s="69">
        <f aca="true" t="shared" si="78" ref="K334:K365">L334+O334</f>
        <v>205345413</v>
      </c>
      <c r="L334" s="69"/>
      <c r="M334" s="69"/>
      <c r="N334" s="69"/>
      <c r="O334" s="69">
        <v>205345413</v>
      </c>
      <c r="P334" s="69">
        <v>205345413</v>
      </c>
      <c r="Q334" s="65">
        <f t="shared" si="77"/>
        <v>205345413</v>
      </c>
    </row>
    <row r="335" spans="1:17" s="30" customFormat="1" ht="15" hidden="1">
      <c r="A335" s="47"/>
      <c r="B335" s="47"/>
      <c r="C335" s="47"/>
      <c r="D335" s="47"/>
      <c r="E335" s="46" t="s">
        <v>526</v>
      </c>
      <c r="F335" s="71">
        <f aca="true" t="shared" si="79" ref="F335:F343">G335+J335</f>
        <v>0</v>
      </c>
      <c r="G335" s="71"/>
      <c r="H335" s="71"/>
      <c r="I335" s="71"/>
      <c r="J335" s="71"/>
      <c r="K335" s="71">
        <f t="shared" si="78"/>
        <v>0</v>
      </c>
      <c r="L335" s="71"/>
      <c r="M335" s="71"/>
      <c r="N335" s="71"/>
      <c r="O335" s="71"/>
      <c r="P335" s="71"/>
      <c r="Q335" s="72">
        <f aca="true" t="shared" si="80" ref="Q335:Q343">F335+K335</f>
        <v>0</v>
      </c>
    </row>
    <row r="336" spans="1:17" s="30" customFormat="1" ht="30" hidden="1">
      <c r="A336" s="48"/>
      <c r="B336" s="48"/>
      <c r="C336" s="48"/>
      <c r="D336" s="48"/>
      <c r="E336" s="32" t="s">
        <v>528</v>
      </c>
      <c r="F336" s="64">
        <f t="shared" si="79"/>
        <v>0</v>
      </c>
      <c r="G336" s="64"/>
      <c r="H336" s="64"/>
      <c r="I336" s="64"/>
      <c r="J336" s="64"/>
      <c r="K336" s="64">
        <f t="shared" si="78"/>
        <v>0</v>
      </c>
      <c r="L336" s="64"/>
      <c r="M336" s="64"/>
      <c r="N336" s="64"/>
      <c r="O336" s="64"/>
      <c r="P336" s="64"/>
      <c r="Q336" s="65">
        <f t="shared" si="80"/>
        <v>0</v>
      </c>
    </row>
    <row r="337" spans="1:17" s="30" customFormat="1" ht="30" customHeight="1">
      <c r="A337" s="43" t="s">
        <v>829</v>
      </c>
      <c r="B337" s="43" t="s">
        <v>784</v>
      </c>
      <c r="C337" s="43"/>
      <c r="D337" s="43" t="s">
        <v>504</v>
      </c>
      <c r="E337" s="56" t="s">
        <v>3</v>
      </c>
      <c r="F337" s="69">
        <f t="shared" si="79"/>
        <v>0</v>
      </c>
      <c r="G337" s="69"/>
      <c r="H337" s="69"/>
      <c r="I337" s="69"/>
      <c r="J337" s="69"/>
      <c r="K337" s="69">
        <f t="shared" si="78"/>
        <v>2640140</v>
      </c>
      <c r="L337" s="69"/>
      <c r="M337" s="69"/>
      <c r="N337" s="69"/>
      <c r="O337" s="69">
        <v>2640140</v>
      </c>
      <c r="P337" s="69">
        <v>2640140</v>
      </c>
      <c r="Q337" s="65">
        <f t="shared" si="80"/>
        <v>2640140</v>
      </c>
    </row>
    <row r="338" spans="1:17" s="30" customFormat="1" ht="15" hidden="1">
      <c r="A338" s="47"/>
      <c r="B338" s="47"/>
      <c r="C338" s="47"/>
      <c r="D338" s="47"/>
      <c r="E338" s="46" t="s">
        <v>526</v>
      </c>
      <c r="F338" s="71">
        <f t="shared" si="79"/>
        <v>0</v>
      </c>
      <c r="G338" s="71"/>
      <c r="H338" s="71"/>
      <c r="I338" s="71"/>
      <c r="J338" s="71"/>
      <c r="K338" s="71">
        <f t="shared" si="78"/>
        <v>0</v>
      </c>
      <c r="L338" s="71"/>
      <c r="M338" s="71"/>
      <c r="N338" s="71"/>
      <c r="O338" s="71"/>
      <c r="P338" s="71"/>
      <c r="Q338" s="72">
        <f t="shared" si="80"/>
        <v>0</v>
      </c>
    </row>
    <row r="339" spans="1:17" s="30" customFormat="1" ht="30" hidden="1">
      <c r="A339" s="48"/>
      <c r="B339" s="48"/>
      <c r="C339" s="48"/>
      <c r="D339" s="48"/>
      <c r="E339" s="32" t="s">
        <v>528</v>
      </c>
      <c r="F339" s="64">
        <f t="shared" si="79"/>
        <v>0</v>
      </c>
      <c r="G339" s="64"/>
      <c r="H339" s="64"/>
      <c r="I339" s="64"/>
      <c r="J339" s="64"/>
      <c r="K339" s="64">
        <f t="shared" si="78"/>
        <v>0</v>
      </c>
      <c r="L339" s="64"/>
      <c r="M339" s="64"/>
      <c r="N339" s="64"/>
      <c r="O339" s="64"/>
      <c r="P339" s="64"/>
      <c r="Q339" s="65">
        <f t="shared" si="80"/>
        <v>0</v>
      </c>
    </row>
    <row r="340" spans="1:17" s="30" customFormat="1" ht="30" customHeight="1">
      <c r="A340" s="43" t="s">
        <v>830</v>
      </c>
      <c r="B340" s="43" t="s">
        <v>1</v>
      </c>
      <c r="C340" s="43"/>
      <c r="D340" s="43" t="s">
        <v>504</v>
      </c>
      <c r="E340" s="56" t="s">
        <v>4</v>
      </c>
      <c r="F340" s="69">
        <f>G340+J340</f>
        <v>0</v>
      </c>
      <c r="G340" s="69"/>
      <c r="H340" s="69"/>
      <c r="I340" s="69"/>
      <c r="J340" s="69"/>
      <c r="K340" s="69">
        <f t="shared" si="78"/>
        <v>9118116</v>
      </c>
      <c r="L340" s="69"/>
      <c r="M340" s="69"/>
      <c r="N340" s="69"/>
      <c r="O340" s="69">
        <v>9118116</v>
      </c>
      <c r="P340" s="69">
        <v>9118116</v>
      </c>
      <c r="Q340" s="65">
        <f>F340+K340</f>
        <v>9118116</v>
      </c>
    </row>
    <row r="341" spans="1:17" s="30" customFormat="1" ht="15" hidden="1">
      <c r="A341" s="47"/>
      <c r="B341" s="47"/>
      <c r="C341" s="47"/>
      <c r="D341" s="47"/>
      <c r="E341" s="46" t="s">
        <v>526</v>
      </c>
      <c r="F341" s="71">
        <f>G341+J341</f>
        <v>0</v>
      </c>
      <c r="G341" s="71"/>
      <c r="H341" s="71"/>
      <c r="I341" s="71"/>
      <c r="J341" s="71"/>
      <c r="K341" s="71">
        <f t="shared" si="78"/>
        <v>0</v>
      </c>
      <c r="L341" s="71"/>
      <c r="M341" s="71"/>
      <c r="N341" s="71"/>
      <c r="O341" s="71"/>
      <c r="P341" s="71"/>
      <c r="Q341" s="72">
        <f>F341+K341</f>
        <v>0</v>
      </c>
    </row>
    <row r="342" spans="1:17" s="30" customFormat="1" ht="30" hidden="1">
      <c r="A342" s="48"/>
      <c r="B342" s="48"/>
      <c r="C342" s="48"/>
      <c r="D342" s="48"/>
      <c r="E342" s="32" t="s">
        <v>528</v>
      </c>
      <c r="F342" s="64">
        <f>G342+J342</f>
        <v>0</v>
      </c>
      <c r="G342" s="64"/>
      <c r="H342" s="64"/>
      <c r="I342" s="64"/>
      <c r="J342" s="64"/>
      <c r="K342" s="64">
        <f t="shared" si="78"/>
        <v>0</v>
      </c>
      <c r="L342" s="64"/>
      <c r="M342" s="64"/>
      <c r="N342" s="64"/>
      <c r="O342" s="64"/>
      <c r="P342" s="64"/>
      <c r="Q342" s="65">
        <f>F342+K342</f>
        <v>0</v>
      </c>
    </row>
    <row r="343" spans="1:17" s="30" customFormat="1" ht="45">
      <c r="A343" s="43" t="s">
        <v>0</v>
      </c>
      <c r="B343" s="43" t="s">
        <v>2</v>
      </c>
      <c r="C343" s="43"/>
      <c r="D343" s="43" t="s">
        <v>504</v>
      </c>
      <c r="E343" s="56" t="s">
        <v>5</v>
      </c>
      <c r="F343" s="69">
        <f t="shared" si="79"/>
        <v>0</v>
      </c>
      <c r="G343" s="69"/>
      <c r="H343" s="69"/>
      <c r="I343" s="69"/>
      <c r="J343" s="69"/>
      <c r="K343" s="69">
        <f t="shared" si="78"/>
        <v>158469486</v>
      </c>
      <c r="L343" s="69"/>
      <c r="M343" s="69"/>
      <c r="N343" s="69"/>
      <c r="O343" s="69">
        <v>158469486</v>
      </c>
      <c r="P343" s="69">
        <v>158469486</v>
      </c>
      <c r="Q343" s="65">
        <f t="shared" si="80"/>
        <v>158469486</v>
      </c>
    </row>
    <row r="344" spans="1:17" s="30" customFormat="1" ht="15" hidden="1">
      <c r="A344" s="47"/>
      <c r="B344" s="47"/>
      <c r="C344" s="47"/>
      <c r="D344" s="47"/>
      <c r="E344" s="46" t="s">
        <v>526</v>
      </c>
      <c r="F344" s="71">
        <f aca="true" t="shared" si="81" ref="F344:F365">G344+J344</f>
        <v>0</v>
      </c>
      <c r="G344" s="71"/>
      <c r="H344" s="71"/>
      <c r="I344" s="71"/>
      <c r="J344" s="71"/>
      <c r="K344" s="71">
        <f t="shared" si="78"/>
        <v>0</v>
      </c>
      <c r="L344" s="71"/>
      <c r="M344" s="71"/>
      <c r="N344" s="71"/>
      <c r="O344" s="71"/>
      <c r="P344" s="71"/>
      <c r="Q344" s="72">
        <f aca="true" t="shared" si="82" ref="Q344:Q350">F344+K344</f>
        <v>0</v>
      </c>
    </row>
    <row r="345" spans="1:17" s="30" customFormat="1" ht="30" hidden="1">
      <c r="A345" s="48"/>
      <c r="B345" s="48"/>
      <c r="C345" s="48"/>
      <c r="D345" s="48"/>
      <c r="E345" s="32" t="s">
        <v>528</v>
      </c>
      <c r="F345" s="64">
        <f t="shared" si="81"/>
        <v>0</v>
      </c>
      <c r="G345" s="64"/>
      <c r="H345" s="64"/>
      <c r="I345" s="64"/>
      <c r="J345" s="64"/>
      <c r="K345" s="64">
        <f t="shared" si="78"/>
        <v>0</v>
      </c>
      <c r="L345" s="64"/>
      <c r="M345" s="64"/>
      <c r="N345" s="64"/>
      <c r="O345" s="64"/>
      <c r="P345" s="64"/>
      <c r="Q345" s="65">
        <f t="shared" si="82"/>
        <v>0</v>
      </c>
    </row>
    <row r="346" spans="1:17" s="11" customFormat="1" ht="60">
      <c r="A346" s="22" t="s">
        <v>6</v>
      </c>
      <c r="B346" s="22" t="s">
        <v>8</v>
      </c>
      <c r="C346" s="22"/>
      <c r="D346" s="22" t="s">
        <v>504</v>
      </c>
      <c r="E346" s="31" t="s">
        <v>10</v>
      </c>
      <c r="F346" s="61">
        <f t="shared" si="81"/>
        <v>0</v>
      </c>
      <c r="G346" s="61"/>
      <c r="H346" s="61"/>
      <c r="I346" s="61"/>
      <c r="J346" s="61"/>
      <c r="K346" s="61">
        <f t="shared" si="78"/>
        <v>66279237</v>
      </c>
      <c r="L346" s="61"/>
      <c r="M346" s="61"/>
      <c r="N346" s="61"/>
      <c r="O346" s="61">
        <v>66279237</v>
      </c>
      <c r="P346" s="61">
        <v>66279237</v>
      </c>
      <c r="Q346" s="62">
        <f t="shared" si="82"/>
        <v>66279237</v>
      </c>
    </row>
    <row r="347" spans="1:17" s="11" customFormat="1" ht="30">
      <c r="A347" s="22" t="s">
        <v>7</v>
      </c>
      <c r="B347" s="22" t="s">
        <v>9</v>
      </c>
      <c r="C347" s="22"/>
      <c r="D347" s="22" t="s">
        <v>504</v>
      </c>
      <c r="E347" s="31" t="s">
        <v>850</v>
      </c>
      <c r="F347" s="61">
        <f t="shared" si="81"/>
        <v>0</v>
      </c>
      <c r="G347" s="61"/>
      <c r="H347" s="61"/>
      <c r="I347" s="61"/>
      <c r="J347" s="61"/>
      <c r="K347" s="61">
        <f t="shared" si="78"/>
        <v>14992914</v>
      </c>
      <c r="L347" s="61"/>
      <c r="M347" s="61"/>
      <c r="N347" s="61"/>
      <c r="O347" s="61">
        <v>14992914</v>
      </c>
      <c r="P347" s="61">
        <v>14992914</v>
      </c>
      <c r="Q347" s="62">
        <f t="shared" si="82"/>
        <v>14992914</v>
      </c>
    </row>
    <row r="348" spans="1:17" s="44" customFormat="1" ht="28.5">
      <c r="A348" s="33" t="s">
        <v>767</v>
      </c>
      <c r="B348" s="33" t="s">
        <v>768</v>
      </c>
      <c r="C348" s="33"/>
      <c r="D348" s="33"/>
      <c r="E348" s="34" t="s">
        <v>87</v>
      </c>
      <c r="F348" s="62">
        <f t="shared" si="81"/>
        <v>0</v>
      </c>
      <c r="G348" s="62">
        <f>G353+G350+G362+G349+G359+G356</f>
        <v>0</v>
      </c>
      <c r="H348" s="62">
        <f>H353+H350+H362+H349+H359+H356</f>
        <v>0</v>
      </c>
      <c r="I348" s="62">
        <f>I353+I350+I362+I349+I359+I356</f>
        <v>0</v>
      </c>
      <c r="J348" s="62">
        <f>J353+J350+J362+J349+J359+J356</f>
        <v>0</v>
      </c>
      <c r="K348" s="62">
        <f t="shared" si="78"/>
        <v>825548160</v>
      </c>
      <c r="L348" s="62">
        <f>L353+L350+L362+L349+L359+L356</f>
        <v>0</v>
      </c>
      <c r="M348" s="62">
        <f>M353+M350+M362+M349+M359+M356</f>
        <v>0</v>
      </c>
      <c r="N348" s="62">
        <f>N353+N350+N362+N349+N359+N356</f>
        <v>0</v>
      </c>
      <c r="O348" s="62">
        <f>O353+O350+O362+O349+O359+O356</f>
        <v>825548160</v>
      </c>
      <c r="P348" s="62">
        <f>P353+P350+P362+P349+P359+P356</f>
        <v>825548160</v>
      </c>
      <c r="Q348" s="62">
        <f t="shared" si="82"/>
        <v>825548160</v>
      </c>
    </row>
    <row r="349" spans="1:17" s="30" customFormat="1" ht="59.25" customHeight="1">
      <c r="A349" s="35" t="s">
        <v>133</v>
      </c>
      <c r="B349" s="35" t="s">
        <v>122</v>
      </c>
      <c r="C349" s="35"/>
      <c r="D349" s="35" t="s">
        <v>524</v>
      </c>
      <c r="E349" s="32" t="s">
        <v>123</v>
      </c>
      <c r="F349" s="69">
        <f t="shared" si="81"/>
        <v>0</v>
      </c>
      <c r="G349" s="69"/>
      <c r="H349" s="69"/>
      <c r="I349" s="69"/>
      <c r="J349" s="69"/>
      <c r="K349" s="69">
        <f>L349+O349</f>
        <v>36484752</v>
      </c>
      <c r="L349" s="69"/>
      <c r="M349" s="69"/>
      <c r="N349" s="69"/>
      <c r="O349" s="69">
        <v>36484752</v>
      </c>
      <c r="P349" s="69">
        <v>36484752</v>
      </c>
      <c r="Q349" s="65">
        <f t="shared" si="82"/>
        <v>36484752</v>
      </c>
    </row>
    <row r="350" spans="1:17" s="30" customFormat="1" ht="59.25" customHeight="1">
      <c r="A350" s="79" t="s">
        <v>101</v>
      </c>
      <c r="B350" s="79" t="s">
        <v>100</v>
      </c>
      <c r="C350" s="35"/>
      <c r="D350" s="79" t="s">
        <v>524</v>
      </c>
      <c r="E350" s="32" t="s">
        <v>735</v>
      </c>
      <c r="F350" s="69">
        <f t="shared" si="81"/>
        <v>0</v>
      </c>
      <c r="G350" s="69"/>
      <c r="H350" s="69"/>
      <c r="I350" s="69"/>
      <c r="J350" s="69"/>
      <c r="K350" s="69">
        <f>L350+O350</f>
        <v>38656352</v>
      </c>
      <c r="L350" s="69"/>
      <c r="M350" s="69"/>
      <c r="N350" s="69"/>
      <c r="O350" s="69">
        <v>38656352</v>
      </c>
      <c r="P350" s="69">
        <v>38656352</v>
      </c>
      <c r="Q350" s="65">
        <f t="shared" si="82"/>
        <v>38656352</v>
      </c>
    </row>
    <row r="351" spans="1:17" s="30" customFormat="1" ht="14.25" customHeight="1">
      <c r="A351" s="80"/>
      <c r="B351" s="80"/>
      <c r="C351" s="35"/>
      <c r="D351" s="80"/>
      <c r="E351" s="32" t="s">
        <v>526</v>
      </c>
      <c r="F351" s="69">
        <f t="shared" si="81"/>
        <v>0</v>
      </c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5"/>
    </row>
    <row r="352" spans="1:17" s="30" customFormat="1" ht="30">
      <c r="A352" s="81"/>
      <c r="B352" s="81"/>
      <c r="C352" s="35"/>
      <c r="D352" s="81"/>
      <c r="E352" s="32" t="s">
        <v>528</v>
      </c>
      <c r="F352" s="69">
        <f t="shared" si="81"/>
        <v>0</v>
      </c>
      <c r="G352" s="69"/>
      <c r="H352" s="69"/>
      <c r="I352" s="69"/>
      <c r="J352" s="69"/>
      <c r="K352" s="69">
        <f>L352+O352</f>
        <v>2500000</v>
      </c>
      <c r="L352" s="69"/>
      <c r="M352" s="69">
        <v>0</v>
      </c>
      <c r="N352" s="69">
        <v>0</v>
      </c>
      <c r="O352" s="69">
        <v>2500000</v>
      </c>
      <c r="P352" s="69">
        <v>2500000</v>
      </c>
      <c r="Q352" s="65">
        <f>F352+K352</f>
        <v>2500000</v>
      </c>
    </row>
    <row r="353" spans="1:17" s="30" customFormat="1" ht="103.5" customHeight="1">
      <c r="A353" s="79" t="s">
        <v>769</v>
      </c>
      <c r="B353" s="79" t="s">
        <v>770</v>
      </c>
      <c r="C353" s="35"/>
      <c r="D353" s="79" t="s">
        <v>524</v>
      </c>
      <c r="E353" s="32" t="s">
        <v>851</v>
      </c>
      <c r="F353" s="69">
        <f t="shared" si="81"/>
        <v>0</v>
      </c>
      <c r="G353" s="69"/>
      <c r="H353" s="69"/>
      <c r="I353" s="69"/>
      <c r="J353" s="69"/>
      <c r="K353" s="69">
        <f t="shared" si="78"/>
        <v>383644655</v>
      </c>
      <c r="L353" s="69"/>
      <c r="M353" s="69"/>
      <c r="N353" s="69"/>
      <c r="O353" s="69">
        <v>383644655</v>
      </c>
      <c r="P353" s="69">
        <v>383644655</v>
      </c>
      <c r="Q353" s="65">
        <f>F353+K353</f>
        <v>383644655</v>
      </c>
    </row>
    <row r="354" spans="1:17" s="30" customFormat="1" ht="14.25" customHeight="1">
      <c r="A354" s="80"/>
      <c r="B354" s="80"/>
      <c r="C354" s="35"/>
      <c r="D354" s="80"/>
      <c r="E354" s="32" t="s">
        <v>526</v>
      </c>
      <c r="F354" s="69">
        <f t="shared" si="81"/>
        <v>0</v>
      </c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5"/>
    </row>
    <row r="355" spans="1:17" s="30" customFormat="1" ht="30">
      <c r="A355" s="81"/>
      <c r="B355" s="81"/>
      <c r="C355" s="35"/>
      <c r="D355" s="81"/>
      <c r="E355" s="32" t="s">
        <v>528</v>
      </c>
      <c r="F355" s="69">
        <f t="shared" si="81"/>
        <v>0</v>
      </c>
      <c r="G355" s="69"/>
      <c r="H355" s="69"/>
      <c r="I355" s="69"/>
      <c r="J355" s="69"/>
      <c r="K355" s="69">
        <f>L355+O355</f>
        <v>284809200</v>
      </c>
      <c r="L355" s="69"/>
      <c r="M355" s="69">
        <v>0</v>
      </c>
      <c r="N355" s="69">
        <v>0</v>
      </c>
      <c r="O355" s="69">
        <v>284809200</v>
      </c>
      <c r="P355" s="69">
        <v>284809200</v>
      </c>
      <c r="Q355" s="65">
        <f>F355+K355</f>
        <v>284809200</v>
      </c>
    </row>
    <row r="356" spans="1:17" s="30" customFormat="1" ht="60">
      <c r="A356" s="79" t="s">
        <v>142</v>
      </c>
      <c r="B356" s="79" t="s">
        <v>143</v>
      </c>
      <c r="C356" s="35"/>
      <c r="D356" s="79" t="s">
        <v>524</v>
      </c>
      <c r="E356" s="32" t="s">
        <v>144</v>
      </c>
      <c r="F356" s="69">
        <f t="shared" si="81"/>
        <v>0</v>
      </c>
      <c r="G356" s="69"/>
      <c r="H356" s="69"/>
      <c r="I356" s="69"/>
      <c r="J356" s="69"/>
      <c r="K356" s="69">
        <f>L356+O356</f>
        <v>102381332</v>
      </c>
      <c r="L356" s="69"/>
      <c r="M356" s="69"/>
      <c r="N356" s="69"/>
      <c r="O356" s="69">
        <v>102381332</v>
      </c>
      <c r="P356" s="69">
        <v>102381332</v>
      </c>
      <c r="Q356" s="65">
        <f>F356+K356</f>
        <v>102381332</v>
      </c>
    </row>
    <row r="357" spans="1:17" s="30" customFormat="1" ht="14.25" customHeight="1">
      <c r="A357" s="80"/>
      <c r="B357" s="80"/>
      <c r="C357" s="35"/>
      <c r="D357" s="80"/>
      <c r="E357" s="32" t="s">
        <v>526</v>
      </c>
      <c r="F357" s="69">
        <f t="shared" si="81"/>
        <v>0</v>
      </c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5"/>
    </row>
    <row r="358" spans="1:17" s="30" customFormat="1" ht="30">
      <c r="A358" s="81"/>
      <c r="B358" s="81"/>
      <c r="C358" s="35"/>
      <c r="D358" s="81"/>
      <c r="E358" s="32" t="s">
        <v>528</v>
      </c>
      <c r="F358" s="69">
        <f t="shared" si="81"/>
        <v>0</v>
      </c>
      <c r="G358" s="69"/>
      <c r="H358" s="69"/>
      <c r="I358" s="69"/>
      <c r="J358" s="69"/>
      <c r="K358" s="69">
        <f>L358+O358</f>
        <v>97754063</v>
      </c>
      <c r="L358" s="69"/>
      <c r="M358" s="69">
        <v>0</v>
      </c>
      <c r="N358" s="69">
        <v>0</v>
      </c>
      <c r="O358" s="69">
        <v>97754063</v>
      </c>
      <c r="P358" s="69">
        <v>97754063</v>
      </c>
      <c r="Q358" s="65">
        <f>F358+K358</f>
        <v>97754063</v>
      </c>
    </row>
    <row r="359" spans="1:17" s="30" customFormat="1" ht="75">
      <c r="A359" s="43" t="s">
        <v>149</v>
      </c>
      <c r="B359" s="43" t="s">
        <v>150</v>
      </c>
      <c r="C359" s="35"/>
      <c r="D359" s="43" t="s">
        <v>524</v>
      </c>
      <c r="E359" s="32" t="s">
        <v>852</v>
      </c>
      <c r="F359" s="69">
        <f t="shared" si="81"/>
        <v>0</v>
      </c>
      <c r="G359" s="69"/>
      <c r="H359" s="69"/>
      <c r="I359" s="69"/>
      <c r="J359" s="69"/>
      <c r="K359" s="69">
        <f>L359+O359</f>
        <v>118603025</v>
      </c>
      <c r="L359" s="69"/>
      <c r="M359" s="69"/>
      <c r="N359" s="69"/>
      <c r="O359" s="69">
        <v>118603025</v>
      </c>
      <c r="P359" s="69">
        <v>118603025</v>
      </c>
      <c r="Q359" s="65">
        <f>F359+K359</f>
        <v>118603025</v>
      </c>
    </row>
    <row r="360" spans="1:17" s="30" customFormat="1" ht="292.5" customHeight="1" hidden="1">
      <c r="A360" s="74"/>
      <c r="B360" s="74"/>
      <c r="C360" s="35"/>
      <c r="D360" s="74"/>
      <c r="E360" s="32" t="s">
        <v>526</v>
      </c>
      <c r="F360" s="69">
        <f t="shared" si="81"/>
        <v>0</v>
      </c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5"/>
    </row>
    <row r="361" spans="1:17" s="30" customFormat="1" ht="30" hidden="1">
      <c r="A361" s="75"/>
      <c r="B361" s="75"/>
      <c r="C361" s="35"/>
      <c r="D361" s="75"/>
      <c r="E361" s="32" t="s">
        <v>528</v>
      </c>
      <c r="F361" s="69">
        <f t="shared" si="81"/>
        <v>0</v>
      </c>
      <c r="G361" s="69"/>
      <c r="H361" s="69"/>
      <c r="I361" s="69"/>
      <c r="J361" s="69"/>
      <c r="K361" s="69">
        <f>L361+O361</f>
        <v>0</v>
      </c>
      <c r="L361" s="69"/>
      <c r="M361" s="69">
        <v>0</v>
      </c>
      <c r="N361" s="69">
        <v>0</v>
      </c>
      <c r="O361" s="69"/>
      <c r="P361" s="69"/>
      <c r="Q361" s="65">
        <f>F361+K361</f>
        <v>0</v>
      </c>
    </row>
    <row r="362" spans="1:17" s="30" customFormat="1" ht="45">
      <c r="A362" s="35" t="s">
        <v>110</v>
      </c>
      <c r="B362" s="35" t="s">
        <v>111</v>
      </c>
      <c r="C362" s="35"/>
      <c r="D362" s="35" t="s">
        <v>524</v>
      </c>
      <c r="E362" s="32" t="s">
        <v>112</v>
      </c>
      <c r="F362" s="69">
        <f t="shared" si="81"/>
        <v>0</v>
      </c>
      <c r="G362" s="69"/>
      <c r="H362" s="69"/>
      <c r="I362" s="69"/>
      <c r="J362" s="69"/>
      <c r="K362" s="69">
        <f>L362+O362</f>
        <v>145778044</v>
      </c>
      <c r="L362" s="69"/>
      <c r="M362" s="69"/>
      <c r="N362" s="69"/>
      <c r="O362" s="69">
        <v>145778044</v>
      </c>
      <c r="P362" s="69">
        <v>145778044</v>
      </c>
      <c r="Q362" s="65">
        <f>F362+K362</f>
        <v>145778044</v>
      </c>
    </row>
    <row r="363" spans="1:17" s="44" customFormat="1" ht="14.25">
      <c r="A363" s="33" t="s">
        <v>409</v>
      </c>
      <c r="B363" s="33" t="s">
        <v>181</v>
      </c>
      <c r="C363" s="33" t="s">
        <v>492</v>
      </c>
      <c r="D363" s="33"/>
      <c r="E363" s="34" t="s">
        <v>182</v>
      </c>
      <c r="F363" s="62">
        <f t="shared" si="81"/>
        <v>9525998</v>
      </c>
      <c r="G363" s="62">
        <f>G364</f>
        <v>9525998</v>
      </c>
      <c r="H363" s="62">
        <f>H364</f>
        <v>0</v>
      </c>
      <c r="I363" s="62">
        <f>I364</f>
        <v>0</v>
      </c>
      <c r="J363" s="62">
        <f>J364</f>
        <v>0</v>
      </c>
      <c r="K363" s="62">
        <f t="shared" si="78"/>
        <v>0</v>
      </c>
      <c r="L363" s="62">
        <f>L364</f>
        <v>0</v>
      </c>
      <c r="M363" s="62">
        <f>M364</f>
        <v>0</v>
      </c>
      <c r="N363" s="62">
        <f>N364</f>
        <v>0</v>
      </c>
      <c r="O363" s="62">
        <f>O364</f>
        <v>0</v>
      </c>
      <c r="P363" s="62">
        <f>P364</f>
        <v>0</v>
      </c>
      <c r="Q363" s="62">
        <f>F363+K363</f>
        <v>9525998</v>
      </c>
    </row>
    <row r="364" spans="1:17" s="30" customFormat="1" ht="30">
      <c r="A364" s="35" t="s">
        <v>11</v>
      </c>
      <c r="B364" s="35" t="s">
        <v>12</v>
      </c>
      <c r="C364" s="35"/>
      <c r="D364" s="35" t="s">
        <v>524</v>
      </c>
      <c r="E364" s="32" t="s">
        <v>13</v>
      </c>
      <c r="F364" s="69">
        <f t="shared" si="81"/>
        <v>9525998</v>
      </c>
      <c r="G364" s="69">
        <v>9525998</v>
      </c>
      <c r="H364" s="69"/>
      <c r="I364" s="69"/>
      <c r="J364" s="69"/>
      <c r="K364" s="69">
        <f t="shared" si="78"/>
        <v>0</v>
      </c>
      <c r="L364" s="69"/>
      <c r="M364" s="69"/>
      <c r="N364" s="69"/>
      <c r="O364" s="69"/>
      <c r="P364" s="69"/>
      <c r="Q364" s="65">
        <f>F364+K364</f>
        <v>9525998</v>
      </c>
    </row>
    <row r="365" spans="1:17" s="11" customFormat="1" ht="150" hidden="1">
      <c r="A365" s="22" t="s">
        <v>604</v>
      </c>
      <c r="B365" s="22" t="s">
        <v>80</v>
      </c>
      <c r="C365" s="22"/>
      <c r="D365" s="22" t="s">
        <v>484</v>
      </c>
      <c r="E365" s="31" t="s">
        <v>81</v>
      </c>
      <c r="F365" s="70">
        <f t="shared" si="81"/>
        <v>0</v>
      </c>
      <c r="G365" s="70"/>
      <c r="H365" s="70"/>
      <c r="I365" s="70"/>
      <c r="J365" s="70"/>
      <c r="K365" s="70">
        <f t="shared" si="78"/>
        <v>0</v>
      </c>
      <c r="L365" s="70"/>
      <c r="M365" s="70"/>
      <c r="N365" s="70"/>
      <c r="O365" s="70"/>
      <c r="P365" s="70"/>
      <c r="Q365" s="62">
        <f>F365+K365</f>
        <v>0</v>
      </c>
    </row>
    <row r="366" spans="1:17" s="11" customFormat="1" ht="24.75" customHeight="1">
      <c r="A366" s="22" t="s">
        <v>410</v>
      </c>
      <c r="B366" s="22" t="s">
        <v>184</v>
      </c>
      <c r="C366" s="22">
        <v>250380</v>
      </c>
      <c r="D366" s="22" t="s">
        <v>484</v>
      </c>
      <c r="E366" s="31" t="s">
        <v>183</v>
      </c>
      <c r="F366" s="61">
        <f>F368+F369</f>
        <v>1000000</v>
      </c>
      <c r="G366" s="61">
        <f aca="true" t="shared" si="83" ref="G366:Q366">G368+G369</f>
        <v>1000000</v>
      </c>
      <c r="H366" s="61">
        <f t="shared" si="83"/>
        <v>0</v>
      </c>
      <c r="I366" s="61">
        <f t="shared" si="83"/>
        <v>0</v>
      </c>
      <c r="J366" s="61">
        <f t="shared" si="83"/>
        <v>0</v>
      </c>
      <c r="K366" s="61">
        <f t="shared" si="83"/>
        <v>20166820</v>
      </c>
      <c r="L366" s="61">
        <f t="shared" si="83"/>
        <v>0</v>
      </c>
      <c r="M366" s="61">
        <f t="shared" si="83"/>
        <v>0</v>
      </c>
      <c r="N366" s="61">
        <f t="shared" si="83"/>
        <v>0</v>
      </c>
      <c r="O366" s="61">
        <f t="shared" si="83"/>
        <v>20166820</v>
      </c>
      <c r="P366" s="61">
        <f t="shared" si="83"/>
        <v>20166820</v>
      </c>
      <c r="Q366" s="61">
        <f t="shared" si="83"/>
        <v>21166820</v>
      </c>
    </row>
    <row r="367" spans="1:17" s="11" customFormat="1" ht="15">
      <c r="A367" s="22"/>
      <c r="B367" s="22"/>
      <c r="C367" s="22"/>
      <c r="D367" s="22"/>
      <c r="E367" s="31" t="s">
        <v>527</v>
      </c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2"/>
    </row>
    <row r="368" spans="1:17" s="11" customFormat="1" ht="60">
      <c r="A368" s="22"/>
      <c r="B368" s="22"/>
      <c r="C368" s="22"/>
      <c r="D368" s="22"/>
      <c r="E368" s="31" t="s">
        <v>602</v>
      </c>
      <c r="F368" s="61">
        <f>G368+J368</f>
        <v>0</v>
      </c>
      <c r="G368" s="61"/>
      <c r="H368" s="61"/>
      <c r="I368" s="61"/>
      <c r="J368" s="61"/>
      <c r="K368" s="61">
        <f>L368+O368</f>
        <v>16166820</v>
      </c>
      <c r="L368" s="61"/>
      <c r="M368" s="61"/>
      <c r="N368" s="61"/>
      <c r="O368" s="61">
        <v>16166820</v>
      </c>
      <c r="P368" s="61">
        <v>16166820</v>
      </c>
      <c r="Q368" s="62">
        <f>F368+K368</f>
        <v>16166820</v>
      </c>
    </row>
    <row r="369" spans="1:17" s="11" customFormat="1" ht="45">
      <c r="A369" s="22"/>
      <c r="B369" s="22"/>
      <c r="C369" s="22"/>
      <c r="D369" s="22"/>
      <c r="E369" s="31" t="s">
        <v>476</v>
      </c>
      <c r="F369" s="61">
        <f>G369+J369</f>
        <v>1000000</v>
      </c>
      <c r="G369" s="61">
        <v>1000000</v>
      </c>
      <c r="H369" s="61"/>
      <c r="I369" s="61"/>
      <c r="J369" s="61"/>
      <c r="K369" s="61">
        <f>L369+O369</f>
        <v>4000000</v>
      </c>
      <c r="L369" s="61"/>
      <c r="M369" s="61"/>
      <c r="N369" s="61"/>
      <c r="O369" s="61">
        <v>4000000</v>
      </c>
      <c r="P369" s="61">
        <v>4000000</v>
      </c>
      <c r="Q369" s="62">
        <f>F369+K369</f>
        <v>5000000</v>
      </c>
    </row>
    <row r="370" spans="1:17" s="20" customFormat="1" ht="45.75" customHeight="1">
      <c r="A370" s="28" t="s">
        <v>411</v>
      </c>
      <c r="B370" s="38"/>
      <c r="C370" s="38" t="s">
        <v>413</v>
      </c>
      <c r="D370" s="38"/>
      <c r="E370" s="51" t="s">
        <v>718</v>
      </c>
      <c r="F370" s="58">
        <f>F371</f>
        <v>1500000</v>
      </c>
      <c r="G370" s="58">
        <f aca="true" t="shared" si="84" ref="G370:Q371">G371</f>
        <v>1500000</v>
      </c>
      <c r="H370" s="58">
        <f t="shared" si="84"/>
        <v>0</v>
      </c>
      <c r="I370" s="58">
        <f t="shared" si="84"/>
        <v>0</v>
      </c>
      <c r="J370" s="58">
        <f t="shared" si="84"/>
        <v>0</v>
      </c>
      <c r="K370" s="58">
        <f t="shared" si="84"/>
        <v>120000</v>
      </c>
      <c r="L370" s="58">
        <f t="shared" si="84"/>
        <v>0</v>
      </c>
      <c r="M370" s="58">
        <f t="shared" si="84"/>
        <v>0</v>
      </c>
      <c r="N370" s="58">
        <f t="shared" si="84"/>
        <v>0</v>
      </c>
      <c r="O370" s="58">
        <f t="shared" si="84"/>
        <v>120000</v>
      </c>
      <c r="P370" s="58">
        <f t="shared" si="84"/>
        <v>120000</v>
      </c>
      <c r="Q370" s="59">
        <f t="shared" si="84"/>
        <v>1620000</v>
      </c>
    </row>
    <row r="371" spans="1:17" s="20" customFormat="1" ht="45">
      <c r="A371" s="39" t="s">
        <v>412</v>
      </c>
      <c r="B371" s="28"/>
      <c r="C371" s="39" t="s">
        <v>413</v>
      </c>
      <c r="D371" s="39"/>
      <c r="E371" s="53" t="s">
        <v>718</v>
      </c>
      <c r="F371" s="60">
        <f>G371+J371</f>
        <v>1500000</v>
      </c>
      <c r="G371" s="60">
        <f>G372</f>
        <v>1500000</v>
      </c>
      <c r="H371" s="60">
        <f>H372</f>
        <v>0</v>
      </c>
      <c r="I371" s="60">
        <f>I372</f>
        <v>0</v>
      </c>
      <c r="J371" s="60">
        <f>J372</f>
        <v>0</v>
      </c>
      <c r="K371" s="60">
        <f>L371+O371</f>
        <v>120000</v>
      </c>
      <c r="L371" s="60">
        <f>L372</f>
        <v>0</v>
      </c>
      <c r="M371" s="60">
        <f t="shared" si="84"/>
        <v>0</v>
      </c>
      <c r="N371" s="60">
        <f t="shared" si="84"/>
        <v>0</v>
      </c>
      <c r="O371" s="60">
        <f t="shared" si="84"/>
        <v>120000</v>
      </c>
      <c r="P371" s="60">
        <f t="shared" si="84"/>
        <v>120000</v>
      </c>
      <c r="Q371" s="59">
        <f>F371+K371</f>
        <v>1620000</v>
      </c>
    </row>
    <row r="372" spans="1:17" s="11" customFormat="1" ht="45">
      <c r="A372" s="22" t="s">
        <v>415</v>
      </c>
      <c r="B372" s="22" t="s">
        <v>414</v>
      </c>
      <c r="C372" s="22" t="s">
        <v>503</v>
      </c>
      <c r="D372" s="22" t="s">
        <v>504</v>
      </c>
      <c r="E372" s="31" t="s">
        <v>416</v>
      </c>
      <c r="F372" s="61">
        <f>G372+J372</f>
        <v>1500000</v>
      </c>
      <c r="G372" s="61">
        <v>1500000</v>
      </c>
      <c r="H372" s="61"/>
      <c r="I372" s="61"/>
      <c r="J372" s="61"/>
      <c r="K372" s="61">
        <f>L372+O372</f>
        <v>120000</v>
      </c>
      <c r="L372" s="61"/>
      <c r="M372" s="61"/>
      <c r="N372" s="61"/>
      <c r="O372" s="61">
        <v>120000</v>
      </c>
      <c r="P372" s="61">
        <v>120000</v>
      </c>
      <c r="Q372" s="62">
        <f>F372+K372</f>
        <v>1620000</v>
      </c>
    </row>
    <row r="373" spans="1:17" s="20" customFormat="1" ht="54" customHeight="1">
      <c r="A373" s="28" t="s">
        <v>675</v>
      </c>
      <c r="B373" s="38"/>
      <c r="C373" s="38" t="s">
        <v>437</v>
      </c>
      <c r="D373" s="38"/>
      <c r="E373" s="51" t="s">
        <v>721</v>
      </c>
      <c r="F373" s="58">
        <f>F374</f>
        <v>16700000</v>
      </c>
      <c r="G373" s="58">
        <f aca="true" t="shared" si="85" ref="G373:Q377">G374</f>
        <v>16700000</v>
      </c>
      <c r="H373" s="58">
        <f t="shared" si="85"/>
        <v>0</v>
      </c>
      <c r="I373" s="58">
        <f t="shared" si="85"/>
        <v>0</v>
      </c>
      <c r="J373" s="58">
        <f t="shared" si="85"/>
        <v>0</v>
      </c>
      <c r="K373" s="58">
        <f t="shared" si="85"/>
        <v>13300000</v>
      </c>
      <c r="L373" s="58">
        <f t="shared" si="85"/>
        <v>0</v>
      </c>
      <c r="M373" s="58">
        <f t="shared" si="85"/>
        <v>0</v>
      </c>
      <c r="N373" s="58">
        <f t="shared" si="85"/>
        <v>0</v>
      </c>
      <c r="O373" s="58">
        <f t="shared" si="85"/>
        <v>13300000</v>
      </c>
      <c r="P373" s="58">
        <f t="shared" si="85"/>
        <v>13300000</v>
      </c>
      <c r="Q373" s="59">
        <f t="shared" si="85"/>
        <v>30000000</v>
      </c>
    </row>
    <row r="374" spans="1:17" s="20" customFormat="1" ht="63" customHeight="1">
      <c r="A374" s="39" t="s">
        <v>676</v>
      </c>
      <c r="B374" s="28"/>
      <c r="C374" s="39" t="s">
        <v>437</v>
      </c>
      <c r="D374" s="39"/>
      <c r="E374" s="53" t="s">
        <v>721</v>
      </c>
      <c r="F374" s="60">
        <f>G374+J374</f>
        <v>16700000</v>
      </c>
      <c r="G374" s="60">
        <f>G375</f>
        <v>16700000</v>
      </c>
      <c r="H374" s="60">
        <f t="shared" si="85"/>
        <v>0</v>
      </c>
      <c r="I374" s="60">
        <f t="shared" si="85"/>
        <v>0</v>
      </c>
      <c r="J374" s="60">
        <f t="shared" si="85"/>
        <v>0</v>
      </c>
      <c r="K374" s="60">
        <f>L374+O374</f>
        <v>13300000</v>
      </c>
      <c r="L374" s="60">
        <f>L375</f>
        <v>0</v>
      </c>
      <c r="M374" s="60">
        <f t="shared" si="85"/>
        <v>0</v>
      </c>
      <c r="N374" s="60">
        <f t="shared" si="85"/>
        <v>0</v>
      </c>
      <c r="O374" s="60">
        <f t="shared" si="85"/>
        <v>13300000</v>
      </c>
      <c r="P374" s="60">
        <f t="shared" si="85"/>
        <v>13300000</v>
      </c>
      <c r="Q374" s="59">
        <f>F374+K374</f>
        <v>30000000</v>
      </c>
    </row>
    <row r="375" spans="1:17" s="11" customFormat="1" ht="29.25" customHeight="1">
      <c r="A375" s="22" t="s">
        <v>438</v>
      </c>
      <c r="B375" s="22" t="s">
        <v>439</v>
      </c>
      <c r="C375" s="22">
        <v>170901</v>
      </c>
      <c r="D375" s="22" t="s">
        <v>502</v>
      </c>
      <c r="E375" s="31" t="s">
        <v>440</v>
      </c>
      <c r="F375" s="61">
        <f>G375+J375</f>
        <v>16700000</v>
      </c>
      <c r="G375" s="61">
        <v>16700000</v>
      </c>
      <c r="H375" s="61"/>
      <c r="I375" s="61"/>
      <c r="J375" s="61"/>
      <c r="K375" s="61">
        <f>L375+O375</f>
        <v>13300000</v>
      </c>
      <c r="L375" s="61"/>
      <c r="M375" s="61"/>
      <c r="N375" s="61"/>
      <c r="O375" s="61">
        <v>13300000</v>
      </c>
      <c r="P375" s="61">
        <v>13300000</v>
      </c>
      <c r="Q375" s="62">
        <f>F375+K375</f>
        <v>30000000</v>
      </c>
    </row>
    <row r="376" spans="1:17" s="20" customFormat="1" ht="71.25">
      <c r="A376" s="28" t="s">
        <v>105</v>
      </c>
      <c r="B376" s="38"/>
      <c r="C376" s="38" t="s">
        <v>107</v>
      </c>
      <c r="D376" s="38"/>
      <c r="E376" s="51" t="s">
        <v>109</v>
      </c>
      <c r="F376" s="58">
        <f>F377</f>
        <v>2150000</v>
      </c>
      <c r="G376" s="58">
        <f t="shared" si="85"/>
        <v>2150000</v>
      </c>
      <c r="H376" s="58">
        <f t="shared" si="85"/>
        <v>0</v>
      </c>
      <c r="I376" s="58">
        <f t="shared" si="85"/>
        <v>0</v>
      </c>
      <c r="J376" s="58">
        <f t="shared" si="85"/>
        <v>0</v>
      </c>
      <c r="K376" s="58">
        <f t="shared" si="85"/>
        <v>18650000</v>
      </c>
      <c r="L376" s="58">
        <f t="shared" si="85"/>
        <v>0</v>
      </c>
      <c r="M376" s="58">
        <f t="shared" si="85"/>
        <v>0</v>
      </c>
      <c r="N376" s="58">
        <f t="shared" si="85"/>
        <v>0</v>
      </c>
      <c r="O376" s="58">
        <f t="shared" si="85"/>
        <v>18650000</v>
      </c>
      <c r="P376" s="58">
        <f t="shared" si="85"/>
        <v>18650000</v>
      </c>
      <c r="Q376" s="59">
        <f t="shared" si="85"/>
        <v>20800000</v>
      </c>
    </row>
    <row r="377" spans="1:17" s="20" customFormat="1" ht="75">
      <c r="A377" s="39" t="s">
        <v>106</v>
      </c>
      <c r="B377" s="28"/>
      <c r="C377" s="39" t="s">
        <v>107</v>
      </c>
      <c r="D377" s="39"/>
      <c r="E377" s="53" t="s">
        <v>109</v>
      </c>
      <c r="F377" s="60">
        <f>G377+J377</f>
        <v>2150000</v>
      </c>
      <c r="G377" s="60">
        <f>G378</f>
        <v>2150000</v>
      </c>
      <c r="H377" s="60">
        <f t="shared" si="85"/>
        <v>0</v>
      </c>
      <c r="I377" s="60">
        <f t="shared" si="85"/>
        <v>0</v>
      </c>
      <c r="J377" s="60">
        <f t="shared" si="85"/>
        <v>0</v>
      </c>
      <c r="K377" s="60">
        <f>L377+O377</f>
        <v>18650000</v>
      </c>
      <c r="L377" s="60">
        <f>L378</f>
        <v>0</v>
      </c>
      <c r="M377" s="60">
        <f t="shared" si="85"/>
        <v>0</v>
      </c>
      <c r="N377" s="60">
        <f t="shared" si="85"/>
        <v>0</v>
      </c>
      <c r="O377" s="60">
        <f t="shared" si="85"/>
        <v>18650000</v>
      </c>
      <c r="P377" s="60">
        <f t="shared" si="85"/>
        <v>18650000</v>
      </c>
      <c r="Q377" s="59">
        <f>F377+K377</f>
        <v>20800000</v>
      </c>
    </row>
    <row r="378" spans="1:17" s="11" customFormat="1" ht="60">
      <c r="A378" s="22" t="s">
        <v>108</v>
      </c>
      <c r="B378" s="22" t="s">
        <v>435</v>
      </c>
      <c r="C378" s="22" t="s">
        <v>506</v>
      </c>
      <c r="D378" s="22" t="s">
        <v>484</v>
      </c>
      <c r="E378" s="31" t="s">
        <v>90</v>
      </c>
      <c r="F378" s="61">
        <f>G378+J378</f>
        <v>2150000</v>
      </c>
      <c r="G378" s="61">
        <v>2150000</v>
      </c>
      <c r="H378" s="61"/>
      <c r="I378" s="61"/>
      <c r="J378" s="61"/>
      <c r="K378" s="61">
        <f>L378+O378</f>
        <v>18650000</v>
      </c>
      <c r="L378" s="61"/>
      <c r="M378" s="61"/>
      <c r="N378" s="61"/>
      <c r="O378" s="61">
        <v>18650000</v>
      </c>
      <c r="P378" s="61">
        <v>18650000</v>
      </c>
      <c r="Q378" s="62">
        <f>F378+K378</f>
        <v>20800000</v>
      </c>
    </row>
    <row r="379" spans="1:17" s="19" customFormat="1" ht="71.25">
      <c r="A379" s="28" t="s">
        <v>345</v>
      </c>
      <c r="B379" s="38"/>
      <c r="C379" s="38" t="s">
        <v>347</v>
      </c>
      <c r="D379" s="38"/>
      <c r="E379" s="51" t="s">
        <v>715</v>
      </c>
      <c r="F379" s="58">
        <f>F380</f>
        <v>7322000</v>
      </c>
      <c r="G379" s="58">
        <f aca="true" t="shared" si="86" ref="G379:P379">G380</f>
        <v>7322000</v>
      </c>
      <c r="H379" s="58">
        <f t="shared" si="86"/>
        <v>0</v>
      </c>
      <c r="I379" s="58">
        <f t="shared" si="86"/>
        <v>0</v>
      </c>
      <c r="J379" s="58">
        <f t="shared" si="86"/>
        <v>0</v>
      </c>
      <c r="K379" s="58">
        <f>K380</f>
        <v>6610000</v>
      </c>
      <c r="L379" s="58">
        <f t="shared" si="86"/>
        <v>0</v>
      </c>
      <c r="M379" s="58">
        <f t="shared" si="86"/>
        <v>0</v>
      </c>
      <c r="N379" s="58">
        <f t="shared" si="86"/>
        <v>0</v>
      </c>
      <c r="O379" s="58">
        <f t="shared" si="86"/>
        <v>6610000</v>
      </c>
      <c r="P379" s="58">
        <f t="shared" si="86"/>
        <v>6610000</v>
      </c>
      <c r="Q379" s="59">
        <f>Q380</f>
        <v>13932000</v>
      </c>
    </row>
    <row r="380" spans="1:17" s="19" customFormat="1" ht="60">
      <c r="A380" s="39" t="s">
        <v>346</v>
      </c>
      <c r="B380" s="38"/>
      <c r="C380" s="39" t="s">
        <v>347</v>
      </c>
      <c r="D380" s="39"/>
      <c r="E380" s="53" t="s">
        <v>715</v>
      </c>
      <c r="F380" s="60">
        <f>G380+J380</f>
        <v>7322000</v>
      </c>
      <c r="G380" s="60">
        <f aca="true" t="shared" si="87" ref="G380:J381">G381</f>
        <v>7322000</v>
      </c>
      <c r="H380" s="60">
        <f t="shared" si="87"/>
        <v>0</v>
      </c>
      <c r="I380" s="60">
        <f t="shared" si="87"/>
        <v>0</v>
      </c>
      <c r="J380" s="60">
        <f t="shared" si="87"/>
        <v>0</v>
      </c>
      <c r="K380" s="60">
        <f>L380+O380</f>
        <v>6610000</v>
      </c>
      <c r="L380" s="60">
        <f aca="true" t="shared" si="88" ref="L380:P381">L381</f>
        <v>0</v>
      </c>
      <c r="M380" s="60">
        <f t="shared" si="88"/>
        <v>0</v>
      </c>
      <c r="N380" s="60">
        <f t="shared" si="88"/>
        <v>0</v>
      </c>
      <c r="O380" s="60">
        <f t="shared" si="88"/>
        <v>6610000</v>
      </c>
      <c r="P380" s="60">
        <f t="shared" si="88"/>
        <v>6610000</v>
      </c>
      <c r="Q380" s="59">
        <f>K380+F380</f>
        <v>13932000</v>
      </c>
    </row>
    <row r="381" spans="1:17" s="11" customFormat="1" ht="28.5">
      <c r="A381" s="33" t="s">
        <v>348</v>
      </c>
      <c r="B381" s="33" t="s">
        <v>690</v>
      </c>
      <c r="C381" s="33" t="s">
        <v>541</v>
      </c>
      <c r="D381" s="33" t="s">
        <v>578</v>
      </c>
      <c r="E381" s="34" t="s">
        <v>174</v>
      </c>
      <c r="F381" s="62">
        <f>G381+J381</f>
        <v>7322000</v>
      </c>
      <c r="G381" s="62">
        <f t="shared" si="87"/>
        <v>7322000</v>
      </c>
      <c r="H381" s="62">
        <f t="shared" si="87"/>
        <v>0</v>
      </c>
      <c r="I381" s="62">
        <f t="shared" si="87"/>
        <v>0</v>
      </c>
      <c r="J381" s="62">
        <f t="shared" si="87"/>
        <v>0</v>
      </c>
      <c r="K381" s="62">
        <f>L381+O381</f>
        <v>6610000</v>
      </c>
      <c r="L381" s="62">
        <f t="shared" si="88"/>
        <v>0</v>
      </c>
      <c r="M381" s="62">
        <f t="shared" si="88"/>
        <v>0</v>
      </c>
      <c r="N381" s="62">
        <f t="shared" si="88"/>
        <v>0</v>
      </c>
      <c r="O381" s="62">
        <f t="shared" si="88"/>
        <v>6610000</v>
      </c>
      <c r="P381" s="62">
        <f t="shared" si="88"/>
        <v>6610000</v>
      </c>
      <c r="Q381" s="62">
        <f>F381+K381</f>
        <v>13932000</v>
      </c>
    </row>
    <row r="382" spans="1:17" s="11" customFormat="1" ht="30">
      <c r="A382" s="35" t="s">
        <v>33</v>
      </c>
      <c r="B382" s="35" t="s">
        <v>31</v>
      </c>
      <c r="C382" s="35" t="s">
        <v>541</v>
      </c>
      <c r="D382" s="35" t="s">
        <v>578</v>
      </c>
      <c r="E382" s="32" t="s">
        <v>32</v>
      </c>
      <c r="F382" s="69">
        <f>G382+J382</f>
        <v>7322000</v>
      </c>
      <c r="G382" s="69">
        <v>7322000</v>
      </c>
      <c r="H382" s="69"/>
      <c r="I382" s="69"/>
      <c r="J382" s="69"/>
      <c r="K382" s="69">
        <f>L382+O382</f>
        <v>6610000</v>
      </c>
      <c r="L382" s="69"/>
      <c r="M382" s="69"/>
      <c r="N382" s="69"/>
      <c r="O382" s="69">
        <v>6610000</v>
      </c>
      <c r="P382" s="69">
        <v>6610000</v>
      </c>
      <c r="Q382" s="65">
        <f>F382+K382</f>
        <v>13932000</v>
      </c>
    </row>
    <row r="383" spans="1:17" s="20" customFormat="1" ht="57" customHeight="1">
      <c r="A383" s="28" t="s">
        <v>679</v>
      </c>
      <c r="B383" s="38"/>
      <c r="C383" s="38" t="s">
        <v>417</v>
      </c>
      <c r="D383" s="38"/>
      <c r="E383" s="51" t="s">
        <v>719</v>
      </c>
      <c r="F383" s="58">
        <f>F384</f>
        <v>2468000</v>
      </c>
      <c r="G383" s="58">
        <f aca="true" t="shared" si="89" ref="G383:Q383">G384</f>
        <v>2468000</v>
      </c>
      <c r="H383" s="58">
        <f t="shared" si="89"/>
        <v>0</v>
      </c>
      <c r="I383" s="58">
        <f t="shared" si="89"/>
        <v>0</v>
      </c>
      <c r="J383" s="58">
        <f t="shared" si="89"/>
        <v>0</v>
      </c>
      <c r="K383" s="58">
        <f t="shared" si="89"/>
        <v>0</v>
      </c>
      <c r="L383" s="58">
        <f t="shared" si="89"/>
        <v>0</v>
      </c>
      <c r="M383" s="58">
        <f t="shared" si="89"/>
        <v>0</v>
      </c>
      <c r="N383" s="58">
        <f t="shared" si="89"/>
        <v>0</v>
      </c>
      <c r="O383" s="58">
        <f t="shared" si="89"/>
        <v>0</v>
      </c>
      <c r="P383" s="58">
        <f t="shared" si="89"/>
        <v>0</v>
      </c>
      <c r="Q383" s="59">
        <f t="shared" si="89"/>
        <v>2468000</v>
      </c>
    </row>
    <row r="384" spans="1:17" s="20" customFormat="1" ht="45">
      <c r="A384" s="39" t="s">
        <v>680</v>
      </c>
      <c r="B384" s="28"/>
      <c r="C384" s="39" t="s">
        <v>417</v>
      </c>
      <c r="D384" s="39"/>
      <c r="E384" s="53" t="s">
        <v>719</v>
      </c>
      <c r="F384" s="60">
        <f aca="true" t="shared" si="90" ref="F384:F390">G384+J384</f>
        <v>2468000</v>
      </c>
      <c r="G384" s="60">
        <f>G386+G387+G385</f>
        <v>2468000</v>
      </c>
      <c r="H384" s="60">
        <f>H386+H387+H385</f>
        <v>0</v>
      </c>
      <c r="I384" s="60">
        <f>I386+I387+I385</f>
        <v>0</v>
      </c>
      <c r="J384" s="60">
        <f>J386+J387+J385</f>
        <v>0</v>
      </c>
      <c r="K384" s="60">
        <f aca="true" t="shared" si="91" ref="K384:K390">L384+O384</f>
        <v>0</v>
      </c>
      <c r="L384" s="60">
        <f>L386+L387+L385</f>
        <v>0</v>
      </c>
      <c r="M384" s="60">
        <f>M386+M387+M385</f>
        <v>0</v>
      </c>
      <c r="N384" s="60">
        <f>N386+N387+N385</f>
        <v>0</v>
      </c>
      <c r="O384" s="60">
        <f>O386+O387+O385</f>
        <v>0</v>
      </c>
      <c r="P384" s="60">
        <f>P386+P387+P385</f>
        <v>0</v>
      </c>
      <c r="Q384" s="59">
        <f aca="true" t="shared" si="92" ref="Q384:Q390">F384+K384</f>
        <v>2468000</v>
      </c>
    </row>
    <row r="385" spans="1:17" s="11" customFormat="1" ht="292.5" customHeight="1" hidden="1">
      <c r="A385" s="22" t="s">
        <v>418</v>
      </c>
      <c r="B385" s="22" t="s">
        <v>420</v>
      </c>
      <c r="C385" s="22" t="s">
        <v>705</v>
      </c>
      <c r="D385" s="22" t="s">
        <v>505</v>
      </c>
      <c r="E385" s="31" t="s">
        <v>419</v>
      </c>
      <c r="F385" s="61">
        <f t="shared" si="90"/>
        <v>0</v>
      </c>
      <c r="G385" s="61"/>
      <c r="H385" s="61"/>
      <c r="I385" s="61"/>
      <c r="J385" s="61"/>
      <c r="K385" s="61">
        <f t="shared" si="91"/>
        <v>0</v>
      </c>
      <c r="L385" s="61"/>
      <c r="M385" s="61"/>
      <c r="N385" s="61"/>
      <c r="O385" s="61"/>
      <c r="P385" s="61"/>
      <c r="Q385" s="62">
        <f t="shared" si="92"/>
        <v>0</v>
      </c>
    </row>
    <row r="386" spans="1:17" s="11" customFormat="1" ht="45" hidden="1">
      <c r="A386" s="22" t="s">
        <v>421</v>
      </c>
      <c r="B386" s="22" t="s">
        <v>422</v>
      </c>
      <c r="C386" s="22">
        <v>160904</v>
      </c>
      <c r="D386" s="22" t="s">
        <v>505</v>
      </c>
      <c r="E386" s="31" t="s">
        <v>424</v>
      </c>
      <c r="F386" s="61">
        <f t="shared" si="90"/>
        <v>0</v>
      </c>
      <c r="G386" s="61"/>
      <c r="H386" s="61"/>
      <c r="I386" s="61"/>
      <c r="J386" s="61"/>
      <c r="K386" s="61">
        <f t="shared" si="91"/>
        <v>0</v>
      </c>
      <c r="L386" s="61"/>
      <c r="M386" s="61"/>
      <c r="N386" s="61"/>
      <c r="O386" s="61"/>
      <c r="P386" s="61"/>
      <c r="Q386" s="62">
        <f t="shared" si="92"/>
        <v>0</v>
      </c>
    </row>
    <row r="387" spans="1:17" s="11" customFormat="1" ht="29.25" customHeight="1">
      <c r="A387" s="37">
        <v>2419770</v>
      </c>
      <c r="B387" s="22" t="s">
        <v>184</v>
      </c>
      <c r="C387" s="37">
        <v>250380</v>
      </c>
      <c r="D387" s="37" t="s">
        <v>484</v>
      </c>
      <c r="E387" s="31" t="s">
        <v>425</v>
      </c>
      <c r="F387" s="61">
        <f t="shared" si="90"/>
        <v>2468000</v>
      </c>
      <c r="G387" s="61">
        <f>G389+G390</f>
        <v>2468000</v>
      </c>
      <c r="H387" s="61">
        <f>H389+H390</f>
        <v>0</v>
      </c>
      <c r="I387" s="61">
        <f>I389+I390</f>
        <v>0</v>
      </c>
      <c r="J387" s="61">
        <f>J389+J390</f>
        <v>0</v>
      </c>
      <c r="K387" s="61">
        <f t="shared" si="91"/>
        <v>0</v>
      </c>
      <c r="L387" s="61">
        <f>L389+L390</f>
        <v>0</v>
      </c>
      <c r="M387" s="61">
        <f>M389+M390</f>
        <v>0</v>
      </c>
      <c r="N387" s="61">
        <f>N389+N390</f>
        <v>0</v>
      </c>
      <c r="O387" s="61">
        <f>O389+O390</f>
        <v>0</v>
      </c>
      <c r="P387" s="61">
        <f>P389+P390</f>
        <v>0</v>
      </c>
      <c r="Q387" s="62">
        <f t="shared" si="92"/>
        <v>2468000</v>
      </c>
    </row>
    <row r="388" spans="1:17" s="11" customFormat="1" ht="15" customHeight="1">
      <c r="A388" s="37"/>
      <c r="B388" s="37"/>
      <c r="C388" s="37"/>
      <c r="D388" s="37"/>
      <c r="E388" s="31" t="s">
        <v>527</v>
      </c>
      <c r="F388" s="61">
        <f t="shared" si="90"/>
        <v>0</v>
      </c>
      <c r="G388" s="61"/>
      <c r="H388" s="61"/>
      <c r="I388" s="61"/>
      <c r="J388" s="61"/>
      <c r="K388" s="61">
        <f t="shared" si="91"/>
        <v>0</v>
      </c>
      <c r="L388" s="61"/>
      <c r="M388" s="61"/>
      <c r="N388" s="61"/>
      <c r="O388" s="61"/>
      <c r="P388" s="61"/>
      <c r="Q388" s="62">
        <f t="shared" si="92"/>
        <v>0</v>
      </c>
    </row>
    <row r="389" spans="1:17" s="11" customFormat="1" ht="111.75" customHeight="1">
      <c r="A389" s="37"/>
      <c r="B389" s="22"/>
      <c r="C389" s="37"/>
      <c r="D389" s="37"/>
      <c r="E389" s="31" t="s">
        <v>605</v>
      </c>
      <c r="F389" s="61">
        <f t="shared" si="90"/>
        <v>2468000</v>
      </c>
      <c r="G389" s="61">
        <v>2468000</v>
      </c>
      <c r="H389" s="61"/>
      <c r="I389" s="61"/>
      <c r="J389" s="61"/>
      <c r="K389" s="61">
        <f t="shared" si="91"/>
        <v>0</v>
      </c>
      <c r="L389" s="61"/>
      <c r="M389" s="61"/>
      <c r="N389" s="61"/>
      <c r="O389" s="61"/>
      <c r="P389" s="61"/>
      <c r="Q389" s="62">
        <f t="shared" si="92"/>
        <v>2468000</v>
      </c>
    </row>
    <row r="390" spans="1:17" s="11" customFormat="1" ht="292.5" customHeight="1" hidden="1">
      <c r="A390" s="37"/>
      <c r="B390" s="22"/>
      <c r="C390" s="37"/>
      <c r="D390" s="37"/>
      <c r="E390" s="31" t="s">
        <v>706</v>
      </c>
      <c r="F390" s="61">
        <f t="shared" si="90"/>
        <v>0</v>
      </c>
      <c r="G390" s="61"/>
      <c r="H390" s="61"/>
      <c r="I390" s="61"/>
      <c r="J390" s="61"/>
      <c r="K390" s="61">
        <f t="shared" si="91"/>
        <v>0</v>
      </c>
      <c r="L390" s="61"/>
      <c r="M390" s="61"/>
      <c r="N390" s="61"/>
      <c r="O390" s="61"/>
      <c r="P390" s="61"/>
      <c r="Q390" s="62">
        <f t="shared" si="92"/>
        <v>0</v>
      </c>
    </row>
    <row r="391" spans="1:17" s="19" customFormat="1" ht="55.5" customHeight="1">
      <c r="A391" s="28" t="s">
        <v>195</v>
      </c>
      <c r="B391" s="38"/>
      <c r="C391" s="38" t="s">
        <v>197</v>
      </c>
      <c r="D391" s="38"/>
      <c r="E391" s="51" t="s">
        <v>230</v>
      </c>
      <c r="F391" s="58">
        <f>F392</f>
        <v>4000000</v>
      </c>
      <c r="G391" s="58">
        <f>G392</f>
        <v>4000000</v>
      </c>
      <c r="H391" s="58">
        <f aca="true" t="shared" si="93" ref="H391:Q391">H392</f>
        <v>0</v>
      </c>
      <c r="I391" s="58">
        <f t="shared" si="93"/>
        <v>0</v>
      </c>
      <c r="J391" s="58">
        <f t="shared" si="93"/>
        <v>0</v>
      </c>
      <c r="K391" s="58">
        <f t="shared" si="93"/>
        <v>0</v>
      </c>
      <c r="L391" s="58">
        <f t="shared" si="93"/>
        <v>0</v>
      </c>
      <c r="M391" s="58">
        <f t="shared" si="93"/>
        <v>0</v>
      </c>
      <c r="N391" s="58">
        <f t="shared" si="93"/>
        <v>0</v>
      </c>
      <c r="O391" s="58">
        <f t="shared" si="93"/>
        <v>0</v>
      </c>
      <c r="P391" s="58">
        <f t="shared" si="93"/>
        <v>0</v>
      </c>
      <c r="Q391" s="59">
        <f t="shared" si="93"/>
        <v>4000000</v>
      </c>
    </row>
    <row r="392" spans="1:17" s="19" customFormat="1" ht="45">
      <c r="A392" s="39" t="s">
        <v>196</v>
      </c>
      <c r="B392" s="22"/>
      <c r="C392" s="39" t="s">
        <v>197</v>
      </c>
      <c r="D392" s="22"/>
      <c r="E392" s="53" t="s">
        <v>230</v>
      </c>
      <c r="F392" s="60">
        <f>G392+J392</f>
        <v>4000000</v>
      </c>
      <c r="G392" s="60">
        <f>G394+G393</f>
        <v>4000000</v>
      </c>
      <c r="H392" s="60">
        <f>H394+H393</f>
        <v>0</v>
      </c>
      <c r="I392" s="60">
        <f>I394+I393</f>
        <v>0</v>
      </c>
      <c r="J392" s="60">
        <f>J394+J393</f>
        <v>0</v>
      </c>
      <c r="K392" s="60">
        <f>L392+O392</f>
        <v>0</v>
      </c>
      <c r="L392" s="60">
        <f>L394+L393</f>
        <v>0</v>
      </c>
      <c r="M392" s="60">
        <f>M394+M393</f>
        <v>0</v>
      </c>
      <c r="N392" s="60">
        <f>N394+N393</f>
        <v>0</v>
      </c>
      <c r="O392" s="60">
        <f>O394+O393</f>
        <v>0</v>
      </c>
      <c r="P392" s="60">
        <f>P394+P393</f>
        <v>0</v>
      </c>
      <c r="Q392" s="59">
        <f>F392+K392</f>
        <v>4000000</v>
      </c>
    </row>
    <row r="393" spans="1:17" s="11" customFormat="1" ht="45">
      <c r="A393" s="22" t="s">
        <v>773</v>
      </c>
      <c r="B393" s="22" t="s">
        <v>771</v>
      </c>
      <c r="C393" s="22"/>
      <c r="D393" s="22" t="s">
        <v>607</v>
      </c>
      <c r="E393" s="31" t="s">
        <v>772</v>
      </c>
      <c r="F393" s="61">
        <f>G393+J393</f>
        <v>4000000</v>
      </c>
      <c r="G393" s="61">
        <v>4000000</v>
      </c>
      <c r="H393" s="61"/>
      <c r="I393" s="61"/>
      <c r="J393" s="61"/>
      <c r="K393" s="61">
        <f>L393+O393</f>
        <v>0</v>
      </c>
      <c r="L393" s="61"/>
      <c r="M393" s="61"/>
      <c r="N393" s="61"/>
      <c r="O393" s="61"/>
      <c r="P393" s="61"/>
      <c r="Q393" s="62">
        <f>F393+K393</f>
        <v>4000000</v>
      </c>
    </row>
    <row r="394" spans="1:17" s="17" customFormat="1" ht="292.5" customHeight="1" hidden="1">
      <c r="A394" s="33" t="s">
        <v>198</v>
      </c>
      <c r="B394" s="33" t="s">
        <v>181</v>
      </c>
      <c r="C394" s="33" t="s">
        <v>492</v>
      </c>
      <c r="D394" s="33"/>
      <c r="E394" s="34" t="s">
        <v>182</v>
      </c>
      <c r="F394" s="62">
        <f>G394+J394</f>
        <v>0</v>
      </c>
      <c r="G394" s="62">
        <f>G395</f>
        <v>0</v>
      </c>
      <c r="H394" s="62">
        <f>H395</f>
        <v>0</v>
      </c>
      <c r="I394" s="62">
        <f>I395</f>
        <v>0</v>
      </c>
      <c r="J394" s="62">
        <f>J395</f>
        <v>0</v>
      </c>
      <c r="K394" s="62">
        <f>L394+O394</f>
        <v>0</v>
      </c>
      <c r="L394" s="62">
        <f>L395</f>
        <v>0</v>
      </c>
      <c r="M394" s="62">
        <f>M395</f>
        <v>0</v>
      </c>
      <c r="N394" s="62">
        <f>N395</f>
        <v>0</v>
      </c>
      <c r="O394" s="62">
        <f>O395</f>
        <v>0</v>
      </c>
      <c r="P394" s="62">
        <f>P395</f>
        <v>0</v>
      </c>
      <c r="Q394" s="62">
        <f>F394+K394</f>
        <v>0</v>
      </c>
    </row>
    <row r="395" spans="1:17" s="17" customFormat="1" ht="30" hidden="1">
      <c r="A395" s="35" t="s">
        <v>15</v>
      </c>
      <c r="B395" s="35" t="s">
        <v>12</v>
      </c>
      <c r="C395" s="35"/>
      <c r="D395" s="35" t="s">
        <v>524</v>
      </c>
      <c r="E395" s="32" t="s">
        <v>13</v>
      </c>
      <c r="F395" s="69">
        <f>G395+J395</f>
        <v>0</v>
      </c>
      <c r="G395" s="69"/>
      <c r="H395" s="69"/>
      <c r="I395" s="69"/>
      <c r="J395" s="69"/>
      <c r="K395" s="69">
        <f>L395+O395</f>
        <v>0</v>
      </c>
      <c r="L395" s="69"/>
      <c r="M395" s="69"/>
      <c r="N395" s="69"/>
      <c r="O395" s="69"/>
      <c r="P395" s="69"/>
      <c r="Q395" s="65">
        <f>F395+K395</f>
        <v>0</v>
      </c>
    </row>
    <row r="396" spans="1:17" s="20" customFormat="1" ht="44.25" customHeight="1">
      <c r="A396" s="28" t="s">
        <v>443</v>
      </c>
      <c r="B396" s="38"/>
      <c r="C396" s="38" t="s">
        <v>445</v>
      </c>
      <c r="D396" s="38"/>
      <c r="E396" s="51" t="s">
        <v>723</v>
      </c>
      <c r="F396" s="58">
        <f>F397</f>
        <v>6730000</v>
      </c>
      <c r="G396" s="58">
        <f aca="true" t="shared" si="94" ref="G396:N396">G397</f>
        <v>6730000</v>
      </c>
      <c r="H396" s="58">
        <f t="shared" si="94"/>
        <v>0</v>
      </c>
      <c r="I396" s="58">
        <f t="shared" si="94"/>
        <v>0</v>
      </c>
      <c r="J396" s="58">
        <f t="shared" si="94"/>
        <v>0</v>
      </c>
      <c r="K396" s="58">
        <f t="shared" si="94"/>
        <v>0</v>
      </c>
      <c r="L396" s="58">
        <f t="shared" si="94"/>
        <v>0</v>
      </c>
      <c r="M396" s="58">
        <f t="shared" si="94"/>
        <v>0</v>
      </c>
      <c r="N396" s="58">
        <f t="shared" si="94"/>
        <v>0</v>
      </c>
      <c r="O396" s="58">
        <f>O397</f>
        <v>0</v>
      </c>
      <c r="P396" s="58">
        <f>P397</f>
        <v>0</v>
      </c>
      <c r="Q396" s="59">
        <f>Q397</f>
        <v>6730000</v>
      </c>
    </row>
    <row r="397" spans="1:17" s="20" customFormat="1" ht="45.75" customHeight="1">
      <c r="A397" s="39" t="s">
        <v>444</v>
      </c>
      <c r="B397" s="28"/>
      <c r="C397" s="39" t="s">
        <v>445</v>
      </c>
      <c r="D397" s="39"/>
      <c r="E397" s="53" t="s">
        <v>723</v>
      </c>
      <c r="F397" s="60">
        <f aca="true" t="shared" si="95" ref="F397:F403">G397+J397</f>
        <v>6730000</v>
      </c>
      <c r="G397" s="60">
        <f>G398+G399+G402+G400</f>
        <v>6730000</v>
      </c>
      <c r="H397" s="60">
        <f>H398+H399+H402+H400</f>
        <v>0</v>
      </c>
      <c r="I397" s="60">
        <f>I398+I399+I402+I400</f>
        <v>0</v>
      </c>
      <c r="J397" s="60">
        <f>J398+J399+J402+J400</f>
        <v>0</v>
      </c>
      <c r="K397" s="60">
        <f aca="true" t="shared" si="96" ref="K397:K403">L397+O397</f>
        <v>0</v>
      </c>
      <c r="L397" s="60">
        <f>L398+L399+L402+L400</f>
        <v>0</v>
      </c>
      <c r="M397" s="60">
        <f>M398+M399+M402+M400</f>
        <v>0</v>
      </c>
      <c r="N397" s="60">
        <f>N398+N399+N402+N400</f>
        <v>0</v>
      </c>
      <c r="O397" s="60">
        <f>O398+O399+O402+O400</f>
        <v>0</v>
      </c>
      <c r="P397" s="60">
        <f>P398+P399+P402+P400</f>
        <v>0</v>
      </c>
      <c r="Q397" s="59">
        <f aca="true" t="shared" si="97" ref="Q397:Q403">F397+K397</f>
        <v>6730000</v>
      </c>
    </row>
    <row r="398" spans="1:17" s="11" customFormat="1" ht="45">
      <c r="A398" s="22" t="s">
        <v>88</v>
      </c>
      <c r="B398" s="22" t="s">
        <v>89</v>
      </c>
      <c r="C398" s="22">
        <v>180109</v>
      </c>
      <c r="D398" s="22" t="s">
        <v>524</v>
      </c>
      <c r="E398" s="31" t="s">
        <v>446</v>
      </c>
      <c r="F398" s="61">
        <f t="shared" si="95"/>
        <v>6139700</v>
      </c>
      <c r="G398" s="61">
        <v>6139700</v>
      </c>
      <c r="H398" s="61">
        <v>0</v>
      </c>
      <c r="I398" s="61">
        <v>0</v>
      </c>
      <c r="J398" s="61"/>
      <c r="K398" s="61">
        <f t="shared" si="96"/>
        <v>0</v>
      </c>
      <c r="L398" s="61"/>
      <c r="M398" s="61"/>
      <c r="N398" s="61"/>
      <c r="O398" s="61"/>
      <c r="P398" s="61"/>
      <c r="Q398" s="62">
        <f t="shared" si="97"/>
        <v>6139700</v>
      </c>
    </row>
    <row r="399" spans="1:17" s="11" customFormat="1" ht="30">
      <c r="A399" s="22" t="s">
        <v>447</v>
      </c>
      <c r="B399" s="22" t="s">
        <v>475</v>
      </c>
      <c r="C399" s="22">
        <v>180404</v>
      </c>
      <c r="D399" s="22" t="s">
        <v>494</v>
      </c>
      <c r="E399" s="31" t="s">
        <v>688</v>
      </c>
      <c r="F399" s="61">
        <f t="shared" si="95"/>
        <v>263800</v>
      </c>
      <c r="G399" s="61">
        <v>263800</v>
      </c>
      <c r="H399" s="61"/>
      <c r="I399" s="61"/>
      <c r="J399" s="61"/>
      <c r="K399" s="61">
        <f t="shared" si="96"/>
        <v>0</v>
      </c>
      <c r="L399" s="61"/>
      <c r="M399" s="61"/>
      <c r="N399" s="61"/>
      <c r="O399" s="61"/>
      <c r="P399" s="61"/>
      <c r="Q399" s="62">
        <f t="shared" si="97"/>
        <v>263800</v>
      </c>
    </row>
    <row r="400" spans="1:17" s="44" customFormat="1" ht="28.5">
      <c r="A400" s="33" t="s">
        <v>786</v>
      </c>
      <c r="B400" s="33" t="s">
        <v>788</v>
      </c>
      <c r="C400" s="33"/>
      <c r="D400" s="33"/>
      <c r="E400" s="34" t="s">
        <v>790</v>
      </c>
      <c r="F400" s="62">
        <f t="shared" si="95"/>
        <v>326500</v>
      </c>
      <c r="G400" s="62">
        <f>G401</f>
        <v>326500</v>
      </c>
      <c r="H400" s="62">
        <f>H401</f>
        <v>0</v>
      </c>
      <c r="I400" s="62">
        <f>I401</f>
        <v>0</v>
      </c>
      <c r="J400" s="62">
        <f>J401</f>
        <v>0</v>
      </c>
      <c r="K400" s="62">
        <f t="shared" si="96"/>
        <v>0</v>
      </c>
      <c r="L400" s="62">
        <f>L401</f>
        <v>0</v>
      </c>
      <c r="M400" s="62">
        <f>M401</f>
        <v>0</v>
      </c>
      <c r="N400" s="62">
        <f>N401</f>
        <v>0</v>
      </c>
      <c r="O400" s="62">
        <f>O401</f>
        <v>0</v>
      </c>
      <c r="P400" s="62">
        <f>P401</f>
        <v>0</v>
      </c>
      <c r="Q400" s="62">
        <f t="shared" si="97"/>
        <v>326500</v>
      </c>
    </row>
    <row r="401" spans="1:17" s="30" customFormat="1" ht="30">
      <c r="A401" s="35" t="s">
        <v>787</v>
      </c>
      <c r="B401" s="35" t="s">
        <v>789</v>
      </c>
      <c r="C401" s="35"/>
      <c r="D401" s="35" t="s">
        <v>607</v>
      </c>
      <c r="E401" s="32" t="s">
        <v>791</v>
      </c>
      <c r="F401" s="69">
        <f t="shared" si="95"/>
        <v>326500</v>
      </c>
      <c r="G401" s="69">
        <v>326500</v>
      </c>
      <c r="H401" s="69"/>
      <c r="I401" s="69"/>
      <c r="J401" s="69"/>
      <c r="K401" s="69">
        <f t="shared" si="96"/>
        <v>0</v>
      </c>
      <c r="L401" s="69"/>
      <c r="M401" s="69"/>
      <c r="N401" s="69"/>
      <c r="O401" s="69"/>
      <c r="P401" s="69"/>
      <c r="Q401" s="65">
        <f t="shared" si="97"/>
        <v>326500</v>
      </c>
    </row>
    <row r="402" spans="1:17" s="11" customFormat="1" ht="292.5" customHeight="1" hidden="1">
      <c r="A402" s="33" t="s">
        <v>448</v>
      </c>
      <c r="B402" s="33" t="s">
        <v>181</v>
      </c>
      <c r="C402" s="33" t="s">
        <v>492</v>
      </c>
      <c r="D402" s="33"/>
      <c r="E402" s="34" t="s">
        <v>182</v>
      </c>
      <c r="F402" s="62">
        <f t="shared" si="95"/>
        <v>0</v>
      </c>
      <c r="G402" s="62">
        <f>G403</f>
        <v>0</v>
      </c>
      <c r="H402" s="62">
        <f>H403</f>
        <v>0</v>
      </c>
      <c r="I402" s="62">
        <f>I403</f>
        <v>0</v>
      </c>
      <c r="J402" s="62">
        <f>J403</f>
        <v>0</v>
      </c>
      <c r="K402" s="62">
        <f t="shared" si="96"/>
        <v>0</v>
      </c>
      <c r="L402" s="62">
        <f>L403</f>
        <v>0</v>
      </c>
      <c r="M402" s="62">
        <f>M403</f>
        <v>0</v>
      </c>
      <c r="N402" s="62">
        <f>N403</f>
        <v>0</v>
      </c>
      <c r="O402" s="62">
        <f>O403</f>
        <v>0</v>
      </c>
      <c r="P402" s="62">
        <f>P403</f>
        <v>0</v>
      </c>
      <c r="Q402" s="62">
        <f t="shared" si="97"/>
        <v>0</v>
      </c>
    </row>
    <row r="403" spans="1:17" s="11" customFormat="1" ht="30" hidden="1">
      <c r="A403" s="35" t="s">
        <v>16</v>
      </c>
      <c r="B403" s="35" t="s">
        <v>12</v>
      </c>
      <c r="C403" s="35"/>
      <c r="D403" s="35" t="s">
        <v>524</v>
      </c>
      <c r="E403" s="32" t="s">
        <v>13</v>
      </c>
      <c r="F403" s="69">
        <f t="shared" si="95"/>
        <v>0</v>
      </c>
      <c r="G403" s="69"/>
      <c r="H403" s="69"/>
      <c r="I403" s="69"/>
      <c r="J403" s="69"/>
      <c r="K403" s="69">
        <f t="shared" si="96"/>
        <v>0</v>
      </c>
      <c r="L403" s="69"/>
      <c r="M403" s="69"/>
      <c r="N403" s="69"/>
      <c r="O403" s="69"/>
      <c r="P403" s="69"/>
      <c r="Q403" s="65">
        <f t="shared" si="97"/>
        <v>0</v>
      </c>
    </row>
    <row r="404" spans="1:17" s="20" customFormat="1" ht="57">
      <c r="A404" s="28" t="s">
        <v>426</v>
      </c>
      <c r="B404" s="38"/>
      <c r="C404" s="38" t="s">
        <v>428</v>
      </c>
      <c r="D404" s="38"/>
      <c r="E404" s="51" t="s">
        <v>720</v>
      </c>
      <c r="F404" s="58">
        <f>F405</f>
        <v>0</v>
      </c>
      <c r="G404" s="58">
        <f aca="true" t="shared" si="98" ref="G404:Q404">G405</f>
        <v>0</v>
      </c>
      <c r="H404" s="58">
        <f t="shared" si="98"/>
        <v>0</v>
      </c>
      <c r="I404" s="58">
        <f t="shared" si="98"/>
        <v>0</v>
      </c>
      <c r="J404" s="58">
        <f t="shared" si="98"/>
        <v>0</v>
      </c>
      <c r="K404" s="58">
        <f t="shared" si="98"/>
        <v>298062488</v>
      </c>
      <c r="L404" s="58">
        <f t="shared" si="98"/>
        <v>7790000</v>
      </c>
      <c r="M404" s="58">
        <f t="shared" si="98"/>
        <v>0</v>
      </c>
      <c r="N404" s="58">
        <f t="shared" si="98"/>
        <v>0</v>
      </c>
      <c r="O404" s="58">
        <f t="shared" si="98"/>
        <v>290272488</v>
      </c>
      <c r="P404" s="58">
        <f t="shared" si="98"/>
        <v>13717677</v>
      </c>
      <c r="Q404" s="59">
        <f t="shared" si="98"/>
        <v>298062488</v>
      </c>
    </row>
    <row r="405" spans="1:17" s="20" customFormat="1" ht="40.5" customHeight="1">
      <c r="A405" s="39" t="s">
        <v>427</v>
      </c>
      <c r="B405" s="28"/>
      <c r="C405" s="39" t="s">
        <v>428</v>
      </c>
      <c r="D405" s="39"/>
      <c r="E405" s="53" t="s">
        <v>720</v>
      </c>
      <c r="F405" s="60">
        <f aca="true" t="shared" si="99" ref="F405:F410">G405+J405</f>
        <v>0</v>
      </c>
      <c r="G405" s="60">
        <f>G406+G409+G410</f>
        <v>0</v>
      </c>
      <c r="H405" s="60">
        <f>H406+H409+H410</f>
        <v>0</v>
      </c>
      <c r="I405" s="60">
        <f>I406+I409+I410</f>
        <v>0</v>
      </c>
      <c r="J405" s="60">
        <f>J406+J409+J410</f>
        <v>0</v>
      </c>
      <c r="K405" s="60">
        <f aca="true" t="shared" si="100" ref="K405:K410">L405+O405</f>
        <v>298062488</v>
      </c>
      <c r="L405" s="60">
        <f>L406+L409+L410</f>
        <v>7790000</v>
      </c>
      <c r="M405" s="60">
        <f>M406+M409+M410</f>
        <v>0</v>
      </c>
      <c r="N405" s="60">
        <f>N406+N409+N410</f>
        <v>0</v>
      </c>
      <c r="O405" s="60">
        <f>O406+O409+O410</f>
        <v>290272488</v>
      </c>
      <c r="P405" s="60">
        <f>P406+P409+P410</f>
        <v>13717677</v>
      </c>
      <c r="Q405" s="59">
        <f aca="true" t="shared" si="101" ref="Q405:Q410">F405+K405</f>
        <v>298062488</v>
      </c>
    </row>
    <row r="406" spans="1:17" s="44" customFormat="1" ht="42.75" hidden="1">
      <c r="A406" s="33" t="s">
        <v>429</v>
      </c>
      <c r="B406" s="33" t="s">
        <v>394</v>
      </c>
      <c r="C406" s="33">
        <v>240601</v>
      </c>
      <c r="D406" s="33"/>
      <c r="E406" s="34" t="s">
        <v>395</v>
      </c>
      <c r="F406" s="62">
        <f t="shared" si="99"/>
        <v>0</v>
      </c>
      <c r="G406" s="62">
        <f>G407+G408</f>
        <v>0</v>
      </c>
      <c r="H406" s="62">
        <f>H407+H408</f>
        <v>0</v>
      </c>
      <c r="I406" s="62">
        <f>I407+I408</f>
        <v>0</v>
      </c>
      <c r="J406" s="62">
        <f>J407+J408</f>
        <v>0</v>
      </c>
      <c r="K406" s="62">
        <f t="shared" si="100"/>
        <v>0</v>
      </c>
      <c r="L406" s="62">
        <f>L407+L408</f>
        <v>0</v>
      </c>
      <c r="M406" s="62">
        <f>M407+M408</f>
        <v>0</v>
      </c>
      <c r="N406" s="62">
        <f>N407+N408</f>
        <v>0</v>
      </c>
      <c r="O406" s="62">
        <f>O407+O408</f>
        <v>0</v>
      </c>
      <c r="P406" s="62">
        <f>P407+P408</f>
        <v>0</v>
      </c>
      <c r="Q406" s="62">
        <f t="shared" si="101"/>
        <v>0</v>
      </c>
    </row>
    <row r="407" spans="1:17" s="30" customFormat="1" ht="15" hidden="1">
      <c r="A407" s="35" t="s">
        <v>430</v>
      </c>
      <c r="B407" s="35" t="s">
        <v>397</v>
      </c>
      <c r="C407" s="35">
        <v>240601</v>
      </c>
      <c r="D407" s="35" t="s">
        <v>496</v>
      </c>
      <c r="E407" s="32" t="s">
        <v>497</v>
      </c>
      <c r="F407" s="69">
        <f t="shared" si="99"/>
        <v>0</v>
      </c>
      <c r="G407" s="69"/>
      <c r="H407" s="69"/>
      <c r="I407" s="69"/>
      <c r="J407" s="69"/>
      <c r="K407" s="69">
        <f t="shared" si="100"/>
        <v>0</v>
      </c>
      <c r="L407" s="69"/>
      <c r="M407" s="69"/>
      <c r="N407" s="69"/>
      <c r="O407" s="69"/>
      <c r="P407" s="69"/>
      <c r="Q407" s="65">
        <f t="shared" si="101"/>
        <v>0</v>
      </c>
    </row>
    <row r="408" spans="1:17" s="30" customFormat="1" ht="45" hidden="1">
      <c r="A408" s="35" t="s">
        <v>431</v>
      </c>
      <c r="B408" s="35" t="s">
        <v>399</v>
      </c>
      <c r="C408" s="35" t="s">
        <v>495</v>
      </c>
      <c r="D408" s="35" t="s">
        <v>400</v>
      </c>
      <c r="E408" s="32" t="s">
        <v>401</v>
      </c>
      <c r="F408" s="69">
        <f t="shared" si="99"/>
        <v>0</v>
      </c>
      <c r="G408" s="69"/>
      <c r="H408" s="69"/>
      <c r="I408" s="69"/>
      <c r="J408" s="69"/>
      <c r="K408" s="69">
        <f t="shared" si="100"/>
        <v>0</v>
      </c>
      <c r="L408" s="69"/>
      <c r="M408" s="69"/>
      <c r="N408" s="69"/>
      <c r="O408" s="69"/>
      <c r="P408" s="69"/>
      <c r="Q408" s="65">
        <f t="shared" si="101"/>
        <v>0</v>
      </c>
    </row>
    <row r="409" spans="1:17" s="11" customFormat="1" ht="30">
      <c r="A409" s="22" t="s">
        <v>432</v>
      </c>
      <c r="B409" s="22" t="s">
        <v>473</v>
      </c>
      <c r="C409" s="22" t="s">
        <v>601</v>
      </c>
      <c r="D409" s="22" t="s">
        <v>598</v>
      </c>
      <c r="E409" s="31" t="s">
        <v>433</v>
      </c>
      <c r="F409" s="61">
        <f t="shared" si="99"/>
        <v>0</v>
      </c>
      <c r="G409" s="61"/>
      <c r="H409" s="61"/>
      <c r="I409" s="61"/>
      <c r="J409" s="61"/>
      <c r="K409" s="61">
        <f t="shared" si="100"/>
        <v>182248634</v>
      </c>
      <c r="L409" s="61">
        <v>7790000</v>
      </c>
      <c r="M409" s="61">
        <v>0</v>
      </c>
      <c r="N409" s="61">
        <v>0</v>
      </c>
      <c r="O409" s="61">
        <v>174458634</v>
      </c>
      <c r="P409" s="61"/>
      <c r="Q409" s="62">
        <f t="shared" si="101"/>
        <v>182248634</v>
      </c>
    </row>
    <row r="410" spans="1:17" s="11" customFormat="1" ht="60">
      <c r="A410" s="82" t="s">
        <v>434</v>
      </c>
      <c r="B410" s="82" t="s">
        <v>435</v>
      </c>
      <c r="C410" s="22" t="s">
        <v>506</v>
      </c>
      <c r="D410" s="82" t="s">
        <v>484</v>
      </c>
      <c r="E410" s="31" t="s">
        <v>633</v>
      </c>
      <c r="F410" s="61">
        <f t="shared" si="99"/>
        <v>0</v>
      </c>
      <c r="G410" s="61"/>
      <c r="H410" s="61"/>
      <c r="I410" s="61"/>
      <c r="J410" s="61"/>
      <c r="K410" s="61">
        <f t="shared" si="100"/>
        <v>115813854</v>
      </c>
      <c r="L410" s="61"/>
      <c r="M410" s="61"/>
      <c r="N410" s="61"/>
      <c r="O410" s="61">
        <v>115813854</v>
      </c>
      <c r="P410" s="61">
        <v>13717677</v>
      </c>
      <c r="Q410" s="62">
        <f t="shared" si="101"/>
        <v>115813854</v>
      </c>
    </row>
    <row r="411" spans="1:17" s="30" customFormat="1" ht="14.25" customHeight="1">
      <c r="A411" s="83"/>
      <c r="B411" s="83"/>
      <c r="C411" s="35"/>
      <c r="D411" s="83"/>
      <c r="E411" s="32" t="s">
        <v>526</v>
      </c>
      <c r="F411" s="69">
        <f>G411+J411</f>
        <v>0</v>
      </c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5"/>
    </row>
    <row r="412" spans="1:17" s="30" customFormat="1" ht="30">
      <c r="A412" s="84"/>
      <c r="B412" s="84"/>
      <c r="C412" s="35"/>
      <c r="D412" s="84"/>
      <c r="E412" s="32" t="s">
        <v>528</v>
      </c>
      <c r="F412" s="69">
        <f>G412+J412</f>
        <v>0</v>
      </c>
      <c r="G412" s="69"/>
      <c r="H412" s="69"/>
      <c r="I412" s="69"/>
      <c r="J412" s="69"/>
      <c r="K412" s="69">
        <f>L412+O412</f>
        <v>5000000</v>
      </c>
      <c r="L412" s="69"/>
      <c r="M412" s="69">
        <v>0</v>
      </c>
      <c r="N412" s="69">
        <v>0</v>
      </c>
      <c r="O412" s="69">
        <v>5000000</v>
      </c>
      <c r="P412" s="69">
        <v>5000000</v>
      </c>
      <c r="Q412" s="65">
        <f>F412+K412</f>
        <v>5000000</v>
      </c>
    </row>
    <row r="413" spans="1:17" s="11" customFormat="1" ht="40.5" customHeight="1">
      <c r="A413" s="28" t="s">
        <v>774</v>
      </c>
      <c r="B413" s="38"/>
      <c r="C413" s="38" t="s">
        <v>778</v>
      </c>
      <c r="D413" s="38"/>
      <c r="E413" s="51" t="s">
        <v>722</v>
      </c>
      <c r="F413" s="58">
        <f>F414</f>
        <v>3350145</v>
      </c>
      <c r="G413" s="58">
        <f aca="true" t="shared" si="102" ref="G413:Q413">G414</f>
        <v>3350145</v>
      </c>
      <c r="H413" s="58">
        <f t="shared" si="102"/>
        <v>0</v>
      </c>
      <c r="I413" s="58">
        <f t="shared" si="102"/>
        <v>10000</v>
      </c>
      <c r="J413" s="58">
        <f t="shared" si="102"/>
        <v>0</v>
      </c>
      <c r="K413" s="58">
        <f t="shared" si="102"/>
        <v>4109500</v>
      </c>
      <c r="L413" s="58">
        <f t="shared" si="102"/>
        <v>0</v>
      </c>
      <c r="M413" s="58">
        <f t="shared" si="102"/>
        <v>0</v>
      </c>
      <c r="N413" s="58">
        <f t="shared" si="102"/>
        <v>0</v>
      </c>
      <c r="O413" s="58">
        <f t="shared" si="102"/>
        <v>4109500</v>
      </c>
      <c r="P413" s="58">
        <f t="shared" si="102"/>
        <v>4109500</v>
      </c>
      <c r="Q413" s="59">
        <f t="shared" si="102"/>
        <v>7459645</v>
      </c>
    </row>
    <row r="414" spans="1:17" s="11" customFormat="1" ht="45">
      <c r="A414" s="39" t="s">
        <v>775</v>
      </c>
      <c r="B414" s="28"/>
      <c r="C414" s="39" t="s">
        <v>778</v>
      </c>
      <c r="D414" s="39"/>
      <c r="E414" s="53" t="s">
        <v>722</v>
      </c>
      <c r="F414" s="60">
        <f>G414+J414</f>
        <v>3350145</v>
      </c>
      <c r="G414" s="60">
        <f>G415+G419+G416</f>
        <v>3350145</v>
      </c>
      <c r="H414" s="60">
        <f>H415+H419+H416</f>
        <v>0</v>
      </c>
      <c r="I414" s="60">
        <f>I415+I419+I416</f>
        <v>10000</v>
      </c>
      <c r="J414" s="60">
        <f>J415+J419+J416</f>
        <v>0</v>
      </c>
      <c r="K414" s="60">
        <f>L414+O414</f>
        <v>4109500</v>
      </c>
      <c r="L414" s="60">
        <f>L415+L419+L416</f>
        <v>0</v>
      </c>
      <c r="M414" s="60">
        <f>M415+M419+M416</f>
        <v>0</v>
      </c>
      <c r="N414" s="60">
        <f>N415+N419+N416</f>
        <v>0</v>
      </c>
      <c r="O414" s="60">
        <f>O415+O419+O416</f>
        <v>4109500</v>
      </c>
      <c r="P414" s="60">
        <f>P415+P419+P416</f>
        <v>4109500</v>
      </c>
      <c r="Q414" s="59">
        <f>F414+K414</f>
        <v>7459645</v>
      </c>
    </row>
    <row r="415" spans="1:17" s="11" customFormat="1" ht="45">
      <c r="A415" s="22" t="s">
        <v>776</v>
      </c>
      <c r="B415" s="22" t="s">
        <v>442</v>
      </c>
      <c r="C415" s="22">
        <v>210105</v>
      </c>
      <c r="D415" s="22" t="s">
        <v>507</v>
      </c>
      <c r="E415" s="31" t="s">
        <v>91</v>
      </c>
      <c r="F415" s="61">
        <f>G415+J415</f>
        <v>1350145</v>
      </c>
      <c r="G415" s="61">
        <v>1350145</v>
      </c>
      <c r="H415" s="61"/>
      <c r="I415" s="61">
        <v>10000</v>
      </c>
      <c r="J415" s="61"/>
      <c r="K415" s="61">
        <f>L415+O415</f>
        <v>1129500</v>
      </c>
      <c r="L415" s="61"/>
      <c r="M415" s="61"/>
      <c r="N415" s="61"/>
      <c r="O415" s="61">
        <v>1129500</v>
      </c>
      <c r="P415" s="61">
        <v>1129500</v>
      </c>
      <c r="Q415" s="62">
        <f>F415+K415</f>
        <v>2479645</v>
      </c>
    </row>
    <row r="416" spans="1:17" s="17" customFormat="1" ht="29.25" customHeight="1">
      <c r="A416" s="22" t="s">
        <v>423</v>
      </c>
      <c r="B416" s="22" t="s">
        <v>184</v>
      </c>
      <c r="C416" s="22">
        <v>250380</v>
      </c>
      <c r="D416" s="22" t="s">
        <v>484</v>
      </c>
      <c r="E416" s="31" t="s">
        <v>183</v>
      </c>
      <c r="F416" s="61">
        <f>G416+J416</f>
        <v>0</v>
      </c>
      <c r="G416" s="61">
        <f>G418</f>
        <v>0</v>
      </c>
      <c r="H416" s="61">
        <f aca="true" t="shared" si="103" ref="H416:P416">H418</f>
        <v>0</v>
      </c>
      <c r="I416" s="61">
        <f t="shared" si="103"/>
        <v>0</v>
      </c>
      <c r="J416" s="61">
        <f t="shared" si="103"/>
        <v>0</v>
      </c>
      <c r="K416" s="61">
        <f>L416+O416</f>
        <v>1000000</v>
      </c>
      <c r="L416" s="61">
        <f t="shared" si="103"/>
        <v>0</v>
      </c>
      <c r="M416" s="61">
        <f t="shared" si="103"/>
        <v>0</v>
      </c>
      <c r="N416" s="61">
        <f t="shared" si="103"/>
        <v>0</v>
      </c>
      <c r="O416" s="61">
        <f t="shared" si="103"/>
        <v>1000000</v>
      </c>
      <c r="P416" s="61">
        <f t="shared" si="103"/>
        <v>1000000</v>
      </c>
      <c r="Q416" s="62">
        <f>F416+K416</f>
        <v>1000000</v>
      </c>
    </row>
    <row r="417" spans="1:17" s="11" customFormat="1" ht="15.75" customHeight="1">
      <c r="A417" s="22"/>
      <c r="B417" s="22"/>
      <c r="C417" s="22"/>
      <c r="D417" s="22"/>
      <c r="E417" s="31" t="s">
        <v>527</v>
      </c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2"/>
    </row>
    <row r="418" spans="1:17" s="17" customFormat="1" ht="45">
      <c r="A418" s="22"/>
      <c r="B418" s="22"/>
      <c r="C418" s="22"/>
      <c r="D418" s="22"/>
      <c r="E418" s="31" t="s">
        <v>476</v>
      </c>
      <c r="F418" s="61">
        <f>G418+J418</f>
        <v>0</v>
      </c>
      <c r="G418" s="61"/>
      <c r="H418" s="61"/>
      <c r="I418" s="61"/>
      <c r="J418" s="61"/>
      <c r="K418" s="61">
        <f>L418+O418</f>
        <v>1000000</v>
      </c>
      <c r="L418" s="61"/>
      <c r="M418" s="61"/>
      <c r="N418" s="61"/>
      <c r="O418" s="61">
        <v>1000000</v>
      </c>
      <c r="P418" s="61">
        <v>1000000</v>
      </c>
      <c r="Q418" s="62">
        <f>F418+K418</f>
        <v>1000000</v>
      </c>
    </row>
    <row r="419" spans="1:17" s="11" customFormat="1" ht="60">
      <c r="A419" s="22" t="s">
        <v>777</v>
      </c>
      <c r="B419" s="22" t="s">
        <v>435</v>
      </c>
      <c r="C419" s="22" t="s">
        <v>506</v>
      </c>
      <c r="D419" s="22" t="s">
        <v>484</v>
      </c>
      <c r="E419" s="31" t="s">
        <v>90</v>
      </c>
      <c r="F419" s="61">
        <f>G419+J419</f>
        <v>2000000</v>
      </c>
      <c r="G419" s="61">
        <v>2000000</v>
      </c>
      <c r="H419" s="61"/>
      <c r="I419" s="61"/>
      <c r="J419" s="61"/>
      <c r="K419" s="61">
        <f>L419+O419</f>
        <v>1980000</v>
      </c>
      <c r="L419" s="61"/>
      <c r="M419" s="61"/>
      <c r="N419" s="61"/>
      <c r="O419" s="61">
        <v>1980000</v>
      </c>
      <c r="P419" s="61">
        <v>1980000</v>
      </c>
      <c r="Q419" s="62">
        <f>F419+K419</f>
        <v>3980000</v>
      </c>
    </row>
    <row r="420" spans="1:17" s="19" customFormat="1" ht="57">
      <c r="A420" s="28" t="s">
        <v>753</v>
      </c>
      <c r="B420" s="38"/>
      <c r="C420" s="38" t="s">
        <v>757</v>
      </c>
      <c r="D420" s="38"/>
      <c r="E420" s="51" t="s">
        <v>717</v>
      </c>
      <c r="F420" s="58">
        <f aca="true" t="shared" si="104" ref="F420:Q420">F421</f>
        <v>2750000</v>
      </c>
      <c r="G420" s="58">
        <f t="shared" si="104"/>
        <v>2750000</v>
      </c>
      <c r="H420" s="58">
        <f t="shared" si="104"/>
        <v>0</v>
      </c>
      <c r="I420" s="58">
        <f t="shared" si="104"/>
        <v>0</v>
      </c>
      <c r="J420" s="58">
        <f t="shared" si="104"/>
        <v>0</v>
      </c>
      <c r="K420" s="58">
        <f t="shared" si="104"/>
        <v>250000</v>
      </c>
      <c r="L420" s="58">
        <f t="shared" si="104"/>
        <v>0</v>
      </c>
      <c r="M420" s="58">
        <f t="shared" si="104"/>
        <v>0</v>
      </c>
      <c r="N420" s="58">
        <f t="shared" si="104"/>
        <v>0</v>
      </c>
      <c r="O420" s="58">
        <f t="shared" si="104"/>
        <v>250000</v>
      </c>
      <c r="P420" s="58">
        <f t="shared" si="104"/>
        <v>250000</v>
      </c>
      <c r="Q420" s="59">
        <f t="shared" si="104"/>
        <v>3000000</v>
      </c>
    </row>
    <row r="421" spans="1:17" s="19" customFormat="1" ht="46.5" customHeight="1">
      <c r="A421" s="39" t="s">
        <v>754</v>
      </c>
      <c r="B421" s="38"/>
      <c r="C421" s="39" t="s">
        <v>757</v>
      </c>
      <c r="D421" s="39"/>
      <c r="E421" s="53" t="s">
        <v>717</v>
      </c>
      <c r="F421" s="60">
        <f>G421+J421</f>
        <v>2750000</v>
      </c>
      <c r="G421" s="60">
        <f>G422+G423</f>
        <v>2750000</v>
      </c>
      <c r="H421" s="60">
        <f>H422+H423</f>
        <v>0</v>
      </c>
      <c r="I421" s="60">
        <f>I422+I423</f>
        <v>0</v>
      </c>
      <c r="J421" s="60">
        <f>J422+J423</f>
        <v>0</v>
      </c>
      <c r="K421" s="60">
        <f>L421+O421</f>
        <v>250000</v>
      </c>
      <c r="L421" s="60">
        <f>L422+L423</f>
        <v>0</v>
      </c>
      <c r="M421" s="60">
        <f>M422+M423</f>
        <v>0</v>
      </c>
      <c r="N421" s="60">
        <f>N422+N423</f>
        <v>0</v>
      </c>
      <c r="O421" s="60">
        <f>O422+O423</f>
        <v>250000</v>
      </c>
      <c r="P421" s="60">
        <f>P422+P423</f>
        <v>250000</v>
      </c>
      <c r="Q421" s="59">
        <f>F421+K421</f>
        <v>3000000</v>
      </c>
    </row>
    <row r="422" spans="1:17" s="11" customFormat="1" ht="60" hidden="1">
      <c r="A422" s="22" t="s">
        <v>755</v>
      </c>
      <c r="B422" s="22" t="s">
        <v>681</v>
      </c>
      <c r="C422" s="22">
        <v>110103</v>
      </c>
      <c r="D422" s="22" t="s">
        <v>486</v>
      </c>
      <c r="E422" s="31" t="s">
        <v>335</v>
      </c>
      <c r="F422" s="61">
        <f>G422+J422</f>
        <v>0</v>
      </c>
      <c r="G422" s="61"/>
      <c r="H422" s="61"/>
      <c r="I422" s="61"/>
      <c r="J422" s="61"/>
      <c r="K422" s="61">
        <f>L422+O422</f>
        <v>0</v>
      </c>
      <c r="L422" s="61"/>
      <c r="M422" s="61"/>
      <c r="N422" s="61"/>
      <c r="O422" s="61"/>
      <c r="P422" s="61"/>
      <c r="Q422" s="62">
        <f>F422+K422</f>
        <v>0</v>
      </c>
    </row>
    <row r="423" spans="1:17" s="11" customFormat="1" ht="33.75" customHeight="1">
      <c r="A423" s="33" t="s">
        <v>756</v>
      </c>
      <c r="B423" s="33" t="s">
        <v>342</v>
      </c>
      <c r="C423" s="33">
        <v>110502</v>
      </c>
      <c r="D423" s="33"/>
      <c r="E423" s="34" t="s">
        <v>343</v>
      </c>
      <c r="F423" s="62">
        <f>G423+J423</f>
        <v>2750000</v>
      </c>
      <c r="G423" s="62">
        <f>G424</f>
        <v>2750000</v>
      </c>
      <c r="H423" s="62">
        <f>H424</f>
        <v>0</v>
      </c>
      <c r="I423" s="62">
        <f>I424</f>
        <v>0</v>
      </c>
      <c r="J423" s="62">
        <f>J424</f>
        <v>0</v>
      </c>
      <c r="K423" s="62">
        <f>L423+O423</f>
        <v>250000</v>
      </c>
      <c r="L423" s="62">
        <f>L424</f>
        <v>0</v>
      </c>
      <c r="M423" s="62">
        <f>M424</f>
        <v>0</v>
      </c>
      <c r="N423" s="62">
        <f>N424</f>
        <v>0</v>
      </c>
      <c r="O423" s="62">
        <f>O424</f>
        <v>250000</v>
      </c>
      <c r="P423" s="62">
        <f>P424</f>
        <v>250000</v>
      </c>
      <c r="Q423" s="62">
        <f>F423+K423</f>
        <v>3000000</v>
      </c>
    </row>
    <row r="424" spans="1:17" s="11" customFormat="1" ht="27" customHeight="1">
      <c r="A424" s="35" t="s">
        <v>25</v>
      </c>
      <c r="B424" s="35" t="s">
        <v>22</v>
      </c>
      <c r="C424" s="35"/>
      <c r="D424" s="35" t="s">
        <v>488</v>
      </c>
      <c r="E424" s="32" t="s">
        <v>24</v>
      </c>
      <c r="F424" s="69">
        <f>G424+J424</f>
        <v>2750000</v>
      </c>
      <c r="G424" s="69">
        <v>2750000</v>
      </c>
      <c r="H424" s="69"/>
      <c r="I424" s="69"/>
      <c r="J424" s="69"/>
      <c r="K424" s="69">
        <f>L424+O424</f>
        <v>250000</v>
      </c>
      <c r="L424" s="69"/>
      <c r="M424" s="69"/>
      <c r="N424" s="69"/>
      <c r="O424" s="69">
        <v>250000</v>
      </c>
      <c r="P424" s="69">
        <v>250000</v>
      </c>
      <c r="Q424" s="65">
        <f>F424+K424</f>
        <v>3000000</v>
      </c>
    </row>
    <row r="425" spans="1:17" s="20" customFormat="1" ht="45.75" customHeight="1">
      <c r="A425" s="28" t="s">
        <v>449</v>
      </c>
      <c r="B425" s="38"/>
      <c r="C425" s="38" t="s">
        <v>451</v>
      </c>
      <c r="D425" s="38"/>
      <c r="E425" s="51" t="s">
        <v>724</v>
      </c>
      <c r="F425" s="58">
        <f>F426</f>
        <v>10475415657</v>
      </c>
      <c r="G425" s="58">
        <f aca="true" t="shared" si="105" ref="G425:Q425">G426</f>
        <v>10422237300</v>
      </c>
      <c r="H425" s="58">
        <f t="shared" si="105"/>
        <v>0</v>
      </c>
      <c r="I425" s="58">
        <f t="shared" si="105"/>
        <v>0</v>
      </c>
      <c r="J425" s="58">
        <f t="shared" si="105"/>
        <v>10378357</v>
      </c>
      <c r="K425" s="58">
        <f t="shared" si="105"/>
        <v>8630000</v>
      </c>
      <c r="L425" s="58">
        <f t="shared" si="105"/>
        <v>0</v>
      </c>
      <c r="M425" s="58">
        <f t="shared" si="105"/>
        <v>0</v>
      </c>
      <c r="N425" s="58">
        <f t="shared" si="105"/>
        <v>0</v>
      </c>
      <c r="O425" s="58">
        <f t="shared" si="105"/>
        <v>8630000</v>
      </c>
      <c r="P425" s="58">
        <f t="shared" si="105"/>
        <v>8630000</v>
      </c>
      <c r="Q425" s="59">
        <f t="shared" si="105"/>
        <v>10484045657</v>
      </c>
    </row>
    <row r="426" spans="1:17" s="20" customFormat="1" ht="51" customHeight="1">
      <c r="A426" s="39" t="s">
        <v>450</v>
      </c>
      <c r="B426" s="28"/>
      <c r="C426" s="39" t="s">
        <v>451</v>
      </c>
      <c r="D426" s="39"/>
      <c r="E426" s="53" t="s">
        <v>724</v>
      </c>
      <c r="F426" s="60">
        <f>F428+F429+F431+F434+F432+F433+F438+F437+F435+F430+F427+F436</f>
        <v>10475415657</v>
      </c>
      <c r="G426" s="60">
        <f aca="true" t="shared" si="106" ref="G426:Q426">G428+G429+G431+G434+G432+G433+G438+G437+G435+G430+G427+G436</f>
        <v>10422237300</v>
      </c>
      <c r="H426" s="60">
        <f t="shared" si="106"/>
        <v>0</v>
      </c>
      <c r="I426" s="60">
        <f t="shared" si="106"/>
        <v>0</v>
      </c>
      <c r="J426" s="60">
        <f t="shared" si="106"/>
        <v>10378357</v>
      </c>
      <c r="K426" s="60">
        <f t="shared" si="106"/>
        <v>8630000</v>
      </c>
      <c r="L426" s="60">
        <f t="shared" si="106"/>
        <v>0</v>
      </c>
      <c r="M426" s="60">
        <f t="shared" si="106"/>
        <v>0</v>
      </c>
      <c r="N426" s="60">
        <f t="shared" si="106"/>
        <v>0</v>
      </c>
      <c r="O426" s="60">
        <f t="shared" si="106"/>
        <v>8630000</v>
      </c>
      <c r="P426" s="60">
        <f t="shared" si="106"/>
        <v>8630000</v>
      </c>
      <c r="Q426" s="59">
        <f t="shared" si="106"/>
        <v>10484045657</v>
      </c>
    </row>
    <row r="427" spans="1:17" s="11" customFormat="1" ht="30" hidden="1">
      <c r="A427" s="22" t="s">
        <v>634</v>
      </c>
      <c r="B427" s="22" t="s">
        <v>635</v>
      </c>
      <c r="C427" s="22" t="s">
        <v>512</v>
      </c>
      <c r="D427" s="22" t="s">
        <v>489</v>
      </c>
      <c r="E427" s="31" t="s">
        <v>636</v>
      </c>
      <c r="F427" s="61">
        <f>G427+J427</f>
        <v>0</v>
      </c>
      <c r="G427" s="61"/>
      <c r="H427" s="61"/>
      <c r="I427" s="61"/>
      <c r="J427" s="61"/>
      <c r="K427" s="61">
        <f>L427+O427</f>
        <v>0</v>
      </c>
      <c r="L427" s="61"/>
      <c r="M427" s="61"/>
      <c r="N427" s="61"/>
      <c r="O427" s="61"/>
      <c r="P427" s="61"/>
      <c r="Q427" s="62">
        <f>F427+K427</f>
        <v>0</v>
      </c>
    </row>
    <row r="428" spans="1:17" s="11" customFormat="1" ht="18" customHeight="1">
      <c r="A428" s="22" t="s">
        <v>452</v>
      </c>
      <c r="B428" s="22" t="s">
        <v>689</v>
      </c>
      <c r="C428" s="22">
        <v>250102</v>
      </c>
      <c r="D428" s="22" t="s">
        <v>489</v>
      </c>
      <c r="E428" s="31" t="s">
        <v>574</v>
      </c>
      <c r="F428" s="61">
        <v>42800000</v>
      </c>
      <c r="G428" s="61"/>
      <c r="H428" s="61"/>
      <c r="I428" s="61"/>
      <c r="J428" s="61"/>
      <c r="K428" s="61">
        <f aca="true" t="shared" si="107" ref="K428:K434">L428+O428</f>
        <v>0</v>
      </c>
      <c r="L428" s="61"/>
      <c r="M428" s="61"/>
      <c r="N428" s="61"/>
      <c r="O428" s="61"/>
      <c r="P428" s="61"/>
      <c r="Q428" s="62">
        <f aca="true" t="shared" si="108" ref="Q428:Q438">F428+K428</f>
        <v>42800000</v>
      </c>
    </row>
    <row r="429" spans="1:17" s="11" customFormat="1" ht="18" customHeight="1">
      <c r="A429" s="22" t="s">
        <v>453</v>
      </c>
      <c r="B429" s="22" t="s">
        <v>684</v>
      </c>
      <c r="C429" s="22" t="s">
        <v>512</v>
      </c>
      <c r="D429" s="22" t="s">
        <v>484</v>
      </c>
      <c r="E429" s="31" t="s">
        <v>513</v>
      </c>
      <c r="F429" s="61">
        <f aca="true" t="shared" si="109" ref="F429:F438">G429+J429</f>
        <v>359294600</v>
      </c>
      <c r="G429" s="61">
        <v>359294600</v>
      </c>
      <c r="H429" s="61"/>
      <c r="I429" s="61"/>
      <c r="J429" s="61"/>
      <c r="K429" s="61">
        <f t="shared" si="107"/>
        <v>0</v>
      </c>
      <c r="L429" s="61"/>
      <c r="M429" s="61"/>
      <c r="N429" s="61"/>
      <c r="O429" s="61"/>
      <c r="P429" s="61"/>
      <c r="Q429" s="62">
        <f t="shared" si="108"/>
        <v>359294600</v>
      </c>
    </row>
    <row r="430" spans="1:17" s="11" customFormat="1" ht="96" customHeight="1">
      <c r="A430" s="22" t="s">
        <v>796</v>
      </c>
      <c r="B430" s="22" t="s">
        <v>795</v>
      </c>
      <c r="C430" s="22" t="s">
        <v>508</v>
      </c>
      <c r="D430" s="22" t="s">
        <v>484</v>
      </c>
      <c r="E430" s="31" t="s">
        <v>853</v>
      </c>
      <c r="F430" s="61">
        <f>G430+J430</f>
        <v>189419500</v>
      </c>
      <c r="G430" s="61">
        <v>189419500</v>
      </c>
      <c r="H430" s="61"/>
      <c r="I430" s="61"/>
      <c r="J430" s="61"/>
      <c r="K430" s="61">
        <f>L430+O430</f>
        <v>0</v>
      </c>
      <c r="L430" s="61"/>
      <c r="M430" s="61"/>
      <c r="N430" s="61"/>
      <c r="O430" s="61"/>
      <c r="P430" s="61"/>
      <c r="Q430" s="62">
        <f>F430+K430</f>
        <v>189419500</v>
      </c>
    </row>
    <row r="431" spans="1:17" s="11" customFormat="1" ht="18.75" customHeight="1">
      <c r="A431" s="22" t="s">
        <v>454</v>
      </c>
      <c r="B431" s="22" t="s">
        <v>685</v>
      </c>
      <c r="C431" s="22" t="s">
        <v>508</v>
      </c>
      <c r="D431" s="22" t="s">
        <v>484</v>
      </c>
      <c r="E431" s="31" t="s">
        <v>67</v>
      </c>
      <c r="F431" s="61">
        <f t="shared" si="109"/>
        <v>22500000</v>
      </c>
      <c r="G431" s="61">
        <v>22500000</v>
      </c>
      <c r="H431" s="61"/>
      <c r="I431" s="61"/>
      <c r="J431" s="61"/>
      <c r="K431" s="61">
        <f t="shared" si="107"/>
        <v>0</v>
      </c>
      <c r="L431" s="61"/>
      <c r="M431" s="61"/>
      <c r="N431" s="61"/>
      <c r="O431" s="61"/>
      <c r="P431" s="61"/>
      <c r="Q431" s="62">
        <f t="shared" si="108"/>
        <v>22500000</v>
      </c>
    </row>
    <row r="432" spans="1:17" s="11" customFormat="1" ht="197.25" customHeight="1">
      <c r="A432" s="22" t="s">
        <v>458</v>
      </c>
      <c r="B432" s="22" t="s">
        <v>457</v>
      </c>
      <c r="C432" s="22">
        <v>250328</v>
      </c>
      <c r="D432" s="22" t="s">
        <v>484</v>
      </c>
      <c r="E432" s="31" t="s">
        <v>64</v>
      </c>
      <c r="F432" s="61">
        <f t="shared" si="109"/>
        <v>5455127500</v>
      </c>
      <c r="G432" s="61">
        <v>5455127500</v>
      </c>
      <c r="H432" s="61"/>
      <c r="I432" s="61"/>
      <c r="J432" s="61"/>
      <c r="K432" s="61">
        <f>L432+O432</f>
        <v>0</v>
      </c>
      <c r="L432" s="61"/>
      <c r="M432" s="61"/>
      <c r="N432" s="61"/>
      <c r="O432" s="61"/>
      <c r="P432" s="61"/>
      <c r="Q432" s="62">
        <f t="shared" si="108"/>
        <v>5455127500</v>
      </c>
    </row>
    <row r="433" spans="1:17" s="11" customFormat="1" ht="119.25" customHeight="1">
      <c r="A433" s="22" t="s">
        <v>459</v>
      </c>
      <c r="B433" s="22" t="s">
        <v>460</v>
      </c>
      <c r="C433" s="22">
        <v>250330</v>
      </c>
      <c r="D433" s="22" t="s">
        <v>484</v>
      </c>
      <c r="E433" s="31" t="s">
        <v>461</v>
      </c>
      <c r="F433" s="61">
        <f t="shared" si="109"/>
        <v>49732100</v>
      </c>
      <c r="G433" s="61">
        <v>49732100</v>
      </c>
      <c r="H433" s="61"/>
      <c r="I433" s="61"/>
      <c r="J433" s="61"/>
      <c r="K433" s="61">
        <f>L433+O433</f>
        <v>0</v>
      </c>
      <c r="L433" s="61"/>
      <c r="M433" s="61"/>
      <c r="N433" s="61"/>
      <c r="O433" s="61"/>
      <c r="P433" s="61"/>
      <c r="Q433" s="62">
        <f t="shared" si="108"/>
        <v>49732100</v>
      </c>
    </row>
    <row r="434" spans="1:17" s="11" customFormat="1" ht="271.5" customHeight="1">
      <c r="A434" s="22" t="s">
        <v>455</v>
      </c>
      <c r="B434" s="22" t="s">
        <v>456</v>
      </c>
      <c r="C434" s="22">
        <v>250326</v>
      </c>
      <c r="D434" s="22" t="s">
        <v>484</v>
      </c>
      <c r="E434" s="31" t="s">
        <v>854</v>
      </c>
      <c r="F434" s="61">
        <f t="shared" si="109"/>
        <v>4207695900</v>
      </c>
      <c r="G434" s="61">
        <v>4207695900</v>
      </c>
      <c r="H434" s="61"/>
      <c r="I434" s="61"/>
      <c r="J434" s="61"/>
      <c r="K434" s="61">
        <f t="shared" si="107"/>
        <v>0</v>
      </c>
      <c r="L434" s="61"/>
      <c r="M434" s="61"/>
      <c r="N434" s="61"/>
      <c r="O434" s="61"/>
      <c r="P434" s="61"/>
      <c r="Q434" s="62">
        <f t="shared" si="108"/>
        <v>4207695900</v>
      </c>
    </row>
    <row r="435" spans="1:17" s="11" customFormat="1" ht="216.75" customHeight="1">
      <c r="A435" s="22" t="s">
        <v>463</v>
      </c>
      <c r="B435" s="22" t="s">
        <v>464</v>
      </c>
      <c r="C435" s="22">
        <v>250376</v>
      </c>
      <c r="D435" s="22" t="s">
        <v>484</v>
      </c>
      <c r="E435" s="31" t="s">
        <v>855</v>
      </c>
      <c r="F435" s="61">
        <f t="shared" si="109"/>
        <v>128297700</v>
      </c>
      <c r="G435" s="61">
        <v>128297700</v>
      </c>
      <c r="H435" s="61"/>
      <c r="I435" s="61"/>
      <c r="J435" s="61"/>
      <c r="K435" s="61">
        <f>L435+O435</f>
        <v>0</v>
      </c>
      <c r="L435" s="61"/>
      <c r="M435" s="61"/>
      <c r="N435" s="61"/>
      <c r="O435" s="61"/>
      <c r="P435" s="61"/>
      <c r="Q435" s="62">
        <f t="shared" si="108"/>
        <v>128297700</v>
      </c>
    </row>
    <row r="436" spans="1:17" s="11" customFormat="1" ht="75">
      <c r="A436" s="22" t="s">
        <v>637</v>
      </c>
      <c r="B436" s="22" t="s">
        <v>638</v>
      </c>
      <c r="C436" s="22">
        <v>250376</v>
      </c>
      <c r="D436" s="22" t="s">
        <v>484</v>
      </c>
      <c r="E436" s="31" t="s">
        <v>639</v>
      </c>
      <c r="F436" s="61">
        <f>G436+J436</f>
        <v>9264000</v>
      </c>
      <c r="G436" s="61"/>
      <c r="H436" s="61"/>
      <c r="I436" s="61"/>
      <c r="J436" s="61">
        <v>9264000</v>
      </c>
      <c r="K436" s="61">
        <f>L436+O436</f>
        <v>0</v>
      </c>
      <c r="L436" s="61"/>
      <c r="M436" s="61"/>
      <c r="N436" s="61"/>
      <c r="O436" s="61"/>
      <c r="P436" s="61"/>
      <c r="Q436" s="62">
        <f>F436+K436</f>
        <v>9264000</v>
      </c>
    </row>
    <row r="437" spans="1:17" s="11" customFormat="1" ht="102.75" customHeight="1">
      <c r="A437" s="37">
        <v>3719570</v>
      </c>
      <c r="B437" s="37">
        <v>9570</v>
      </c>
      <c r="C437" s="37">
        <v>250366</v>
      </c>
      <c r="D437" s="37" t="s">
        <v>484</v>
      </c>
      <c r="E437" s="31" t="s">
        <v>166</v>
      </c>
      <c r="F437" s="61">
        <f t="shared" si="109"/>
        <v>1114357</v>
      </c>
      <c r="G437" s="61"/>
      <c r="H437" s="61"/>
      <c r="I437" s="61"/>
      <c r="J437" s="61">
        <v>1114357</v>
      </c>
      <c r="K437" s="61">
        <f>L437+O437</f>
        <v>0</v>
      </c>
      <c r="L437" s="61"/>
      <c r="M437" s="61"/>
      <c r="N437" s="61"/>
      <c r="O437" s="61"/>
      <c r="P437" s="61"/>
      <c r="Q437" s="62">
        <f t="shared" si="108"/>
        <v>1114357</v>
      </c>
    </row>
    <row r="438" spans="1:17" s="11" customFormat="1" ht="60">
      <c r="A438" s="22" t="s">
        <v>462</v>
      </c>
      <c r="B438" s="22" t="s">
        <v>435</v>
      </c>
      <c r="C438" s="22" t="s">
        <v>506</v>
      </c>
      <c r="D438" s="22" t="s">
        <v>484</v>
      </c>
      <c r="E438" s="31" t="s">
        <v>90</v>
      </c>
      <c r="F438" s="61">
        <f t="shared" si="109"/>
        <v>10170000</v>
      </c>
      <c r="G438" s="61">
        <v>10170000</v>
      </c>
      <c r="H438" s="61"/>
      <c r="I438" s="61"/>
      <c r="J438" s="61"/>
      <c r="K438" s="61">
        <f>L438+O438</f>
        <v>8630000</v>
      </c>
      <c r="L438" s="61"/>
      <c r="M438" s="61"/>
      <c r="N438" s="61"/>
      <c r="O438" s="61">
        <v>8630000</v>
      </c>
      <c r="P438" s="61">
        <v>8630000</v>
      </c>
      <c r="Q438" s="62">
        <f t="shared" si="108"/>
        <v>18800000</v>
      </c>
    </row>
    <row r="439" spans="1:17" s="20" customFormat="1" ht="57" hidden="1">
      <c r="A439" s="28" t="s">
        <v>686</v>
      </c>
      <c r="B439" s="28"/>
      <c r="C439" s="28" t="s">
        <v>609</v>
      </c>
      <c r="D439" s="28"/>
      <c r="E439" s="29" t="s">
        <v>610</v>
      </c>
      <c r="F439" s="58">
        <f>F440</f>
        <v>0</v>
      </c>
      <c r="G439" s="58">
        <f aca="true" t="shared" si="110" ref="G439:Q439">G440</f>
        <v>0</v>
      </c>
      <c r="H439" s="58">
        <f t="shared" si="110"/>
        <v>0</v>
      </c>
      <c r="I439" s="58">
        <f t="shared" si="110"/>
        <v>0</v>
      </c>
      <c r="J439" s="58">
        <f t="shared" si="110"/>
        <v>0</v>
      </c>
      <c r="K439" s="58">
        <f t="shared" si="110"/>
        <v>0</v>
      </c>
      <c r="L439" s="58">
        <f t="shared" si="110"/>
        <v>0</v>
      </c>
      <c r="M439" s="58">
        <f t="shared" si="110"/>
        <v>0</v>
      </c>
      <c r="N439" s="58">
        <f t="shared" si="110"/>
        <v>0</v>
      </c>
      <c r="O439" s="58">
        <f t="shared" si="110"/>
        <v>0</v>
      </c>
      <c r="P439" s="58">
        <f t="shared" si="110"/>
        <v>0</v>
      </c>
      <c r="Q439" s="59">
        <f t="shared" si="110"/>
        <v>0</v>
      </c>
    </row>
    <row r="440" spans="1:17" s="20" customFormat="1" ht="60" hidden="1">
      <c r="A440" s="39" t="s">
        <v>687</v>
      </c>
      <c r="B440" s="28"/>
      <c r="C440" s="39" t="s">
        <v>609</v>
      </c>
      <c r="D440" s="39"/>
      <c r="E440" s="53" t="s">
        <v>610</v>
      </c>
      <c r="F440" s="73">
        <f>G440+J440</f>
        <v>0</v>
      </c>
      <c r="G440" s="73">
        <f>G441</f>
        <v>0</v>
      </c>
      <c r="H440" s="73">
        <f>H441</f>
        <v>0</v>
      </c>
      <c r="I440" s="73">
        <f>I441</f>
        <v>0</v>
      </c>
      <c r="J440" s="73">
        <f>J441</f>
        <v>0</v>
      </c>
      <c r="K440" s="73">
        <f>L440+O440</f>
        <v>0</v>
      </c>
      <c r="L440" s="73">
        <f>L441</f>
        <v>0</v>
      </c>
      <c r="M440" s="73">
        <f>M441</f>
        <v>0</v>
      </c>
      <c r="N440" s="73">
        <f>N441</f>
        <v>0</v>
      </c>
      <c r="O440" s="73">
        <f>O441</f>
        <v>0</v>
      </c>
      <c r="P440" s="73">
        <f>P441</f>
        <v>0</v>
      </c>
      <c r="Q440" s="59">
        <f>F440+K440</f>
        <v>0</v>
      </c>
    </row>
    <row r="441" spans="1:17" s="11" customFormat="1" ht="30" hidden="1">
      <c r="A441" s="22" t="s">
        <v>441</v>
      </c>
      <c r="B441" s="22" t="s">
        <v>435</v>
      </c>
      <c r="C441" s="22" t="s">
        <v>506</v>
      </c>
      <c r="D441" s="22" t="s">
        <v>484</v>
      </c>
      <c r="E441" s="31" t="s">
        <v>436</v>
      </c>
      <c r="F441" s="61">
        <f>G441+J441</f>
        <v>0</v>
      </c>
      <c r="G441" s="61"/>
      <c r="H441" s="61"/>
      <c r="I441" s="61"/>
      <c r="J441" s="61"/>
      <c r="K441" s="61">
        <f>L441+O441</f>
        <v>0</v>
      </c>
      <c r="L441" s="61"/>
      <c r="M441" s="61"/>
      <c r="N441" s="61"/>
      <c r="O441" s="61"/>
      <c r="P441" s="61"/>
      <c r="Q441" s="62">
        <f>F441+K441</f>
        <v>0</v>
      </c>
    </row>
    <row r="442" spans="1:17" s="11" customFormat="1" ht="36" customHeight="1">
      <c r="A442" s="22"/>
      <c r="B442" s="22"/>
      <c r="C442" s="22"/>
      <c r="D442" s="22"/>
      <c r="E442" s="23" t="s">
        <v>575</v>
      </c>
      <c r="F442" s="63">
        <f aca="true" t="shared" si="111" ref="F442:Q442">F425+F420+F379+F215+F197+F235+F159+F84+F37+F31+F9+F391+F256+F300+F370+F383+F404+F373+F396+F413+F439+F376</f>
        <v>17072086453.03</v>
      </c>
      <c r="G442" s="63">
        <f t="shared" si="111"/>
        <v>16645506061.630001</v>
      </c>
      <c r="H442" s="63">
        <f t="shared" si="111"/>
        <v>1025672868.78</v>
      </c>
      <c r="I442" s="63">
        <f t="shared" si="111"/>
        <v>194297227</v>
      </c>
      <c r="J442" s="63">
        <f t="shared" si="111"/>
        <v>383780391.4</v>
      </c>
      <c r="K442" s="63">
        <f t="shared" si="111"/>
        <v>6346245158.99</v>
      </c>
      <c r="L442" s="63">
        <f t="shared" si="111"/>
        <v>297739961.95</v>
      </c>
      <c r="M442" s="63">
        <f t="shared" si="111"/>
        <v>7843838</v>
      </c>
      <c r="N442" s="63">
        <f t="shared" si="111"/>
        <v>4667866</v>
      </c>
      <c r="O442" s="63">
        <f t="shared" si="111"/>
        <v>6048505197.04</v>
      </c>
      <c r="P442" s="63">
        <f t="shared" si="111"/>
        <v>4895319435.73</v>
      </c>
      <c r="Q442" s="62">
        <f t="shared" si="111"/>
        <v>23418331612.02</v>
      </c>
    </row>
    <row r="447" spans="5:16" ht="15.75">
      <c r="E447" s="41"/>
      <c r="F447" s="42"/>
      <c r="G447" s="41"/>
      <c r="H447" s="13"/>
      <c r="I447" s="13"/>
      <c r="K447" s="27"/>
      <c r="O447" s="15"/>
      <c r="P447" s="15"/>
    </row>
    <row r="448" spans="5:16" ht="15" customHeight="1">
      <c r="E448" s="92"/>
      <c r="F448" s="92"/>
      <c r="G448" s="92"/>
      <c r="H448" s="13"/>
      <c r="I448" s="13"/>
      <c r="O448" s="24"/>
      <c r="P448" s="25"/>
    </row>
    <row r="449" spans="1:16" ht="20.25" customHeight="1">
      <c r="A449" s="77" t="s">
        <v>603</v>
      </c>
      <c r="B449" s="77"/>
      <c r="C449" s="77"/>
      <c r="D449" s="77"/>
      <c r="E449" s="77"/>
      <c r="F449" s="76"/>
      <c r="G449" s="76"/>
      <c r="H449" s="40"/>
      <c r="I449" s="40"/>
      <c r="J449" s="40"/>
      <c r="K449" s="40"/>
      <c r="L449" s="40"/>
      <c r="M449" s="40"/>
      <c r="N449" s="40"/>
      <c r="O449" s="90" t="s">
        <v>856</v>
      </c>
      <c r="P449" s="91"/>
    </row>
    <row r="450" spans="6:17" ht="12.75"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54"/>
    </row>
  </sheetData>
  <sheetProtection/>
  <mergeCells count="174">
    <mergeCell ref="B350:B352"/>
    <mergeCell ref="A350:A352"/>
    <mergeCell ref="B410:B412"/>
    <mergeCell ref="A410:A412"/>
    <mergeCell ref="D353:D355"/>
    <mergeCell ref="B353:B355"/>
    <mergeCell ref="A353:A355"/>
    <mergeCell ref="B356:B358"/>
    <mergeCell ref="A356:A358"/>
    <mergeCell ref="D356:D358"/>
    <mergeCell ref="B117:B119"/>
    <mergeCell ref="A124:A126"/>
    <mergeCell ref="A120:A122"/>
    <mergeCell ref="D165:D167"/>
    <mergeCell ref="B120:B122"/>
    <mergeCell ref="B124:B126"/>
    <mergeCell ref="B127:B129"/>
    <mergeCell ref="A165:A167"/>
    <mergeCell ref="B165:B167"/>
    <mergeCell ref="B133:B135"/>
    <mergeCell ref="B105:B107"/>
    <mergeCell ref="B108:B110"/>
    <mergeCell ref="B111:B113"/>
    <mergeCell ref="B114:B116"/>
    <mergeCell ref="B327:B329"/>
    <mergeCell ref="O2:Q2"/>
    <mergeCell ref="B3:Q3"/>
    <mergeCell ref="I7:I8"/>
    <mergeCell ref="E5:E8"/>
    <mergeCell ref="C5:C8"/>
    <mergeCell ref="D5:D8"/>
    <mergeCell ref="C327:C329"/>
    <mergeCell ref="C263:C265"/>
    <mergeCell ref="C111:C113"/>
    <mergeCell ref="C114:C116"/>
    <mergeCell ref="C211:C213"/>
    <mergeCell ref="D137:D139"/>
    <mergeCell ref="D217:D219"/>
    <mergeCell ref="D350:D352"/>
    <mergeCell ref="D42:D44"/>
    <mergeCell ref="C99:C101"/>
    <mergeCell ref="C280:C282"/>
    <mergeCell ref="C133:C135"/>
    <mergeCell ref="D111:D113"/>
    <mergeCell ref="D45:D47"/>
    <mergeCell ref="D114:D116"/>
    <mergeCell ref="O1:Q1"/>
    <mergeCell ref="D96:D98"/>
    <mergeCell ref="Q5:Q8"/>
    <mergeCell ref="K5:P5"/>
    <mergeCell ref="K6:K8"/>
    <mergeCell ref="M7:M8"/>
    <mergeCell ref="O6:O8"/>
    <mergeCell ref="P7:P8"/>
    <mergeCell ref="H6:I6"/>
    <mergeCell ref="F5:J5"/>
    <mergeCell ref="N7:N8"/>
    <mergeCell ref="M6:N6"/>
    <mergeCell ref="F6:F8"/>
    <mergeCell ref="G6:G8"/>
    <mergeCell ref="L6:L8"/>
    <mergeCell ref="J6:J8"/>
    <mergeCell ref="H7:H8"/>
    <mergeCell ref="O449:P449"/>
    <mergeCell ref="E448:G448"/>
    <mergeCell ref="D133:D135"/>
    <mergeCell ref="D263:D265"/>
    <mergeCell ref="D327:D329"/>
    <mergeCell ref="D280:D282"/>
    <mergeCell ref="D211:D213"/>
    <mergeCell ref="D207:D209"/>
    <mergeCell ref="D204:D206"/>
    <mergeCell ref="D410:D412"/>
    <mergeCell ref="C93:C95"/>
    <mergeCell ref="C52:C54"/>
    <mergeCell ref="C49:C51"/>
    <mergeCell ref="D49:D51"/>
    <mergeCell ref="C102:C104"/>
    <mergeCell ref="C105:C107"/>
    <mergeCell ref="C96:C98"/>
    <mergeCell ref="D90:D92"/>
    <mergeCell ref="D52:D54"/>
    <mergeCell ref="D93:D95"/>
    <mergeCell ref="D102:D104"/>
    <mergeCell ref="D105:D107"/>
    <mergeCell ref="D127:D129"/>
    <mergeCell ref="C127:C129"/>
    <mergeCell ref="C108:C110"/>
    <mergeCell ref="C117:C119"/>
    <mergeCell ref="D124:D126"/>
    <mergeCell ref="C124:C126"/>
    <mergeCell ref="D108:D110"/>
    <mergeCell ref="D117:D119"/>
    <mergeCell ref="A93:A95"/>
    <mergeCell ref="D120:D122"/>
    <mergeCell ref="C120:C122"/>
    <mergeCell ref="A102:A104"/>
    <mergeCell ref="B96:B98"/>
    <mergeCell ref="B49:B51"/>
    <mergeCell ref="B52:B54"/>
    <mergeCell ref="A99:A101"/>
    <mergeCell ref="A90:A92"/>
    <mergeCell ref="B86:B88"/>
    <mergeCell ref="B5:B8"/>
    <mergeCell ref="B42:B44"/>
    <mergeCell ref="B45:B47"/>
    <mergeCell ref="C42:C44"/>
    <mergeCell ref="C39:C41"/>
    <mergeCell ref="A5:A8"/>
    <mergeCell ref="A42:A44"/>
    <mergeCell ref="A86:A88"/>
    <mergeCell ref="A45:A47"/>
    <mergeCell ref="A39:A41"/>
    <mergeCell ref="A140:A142"/>
    <mergeCell ref="A137:A139"/>
    <mergeCell ref="A117:A119"/>
    <mergeCell ref="A133:A135"/>
    <mergeCell ref="A127:A129"/>
    <mergeCell ref="A56:A58"/>
    <mergeCell ref="A96:A98"/>
    <mergeCell ref="A327:A329"/>
    <mergeCell ref="A280:A282"/>
    <mergeCell ref="A263:A265"/>
    <mergeCell ref="A217:A219"/>
    <mergeCell ref="A211:A213"/>
    <mergeCell ref="B280:B282"/>
    <mergeCell ref="B263:B265"/>
    <mergeCell ref="B217:B219"/>
    <mergeCell ref="A324:A326"/>
    <mergeCell ref="A204:A206"/>
    <mergeCell ref="B207:B209"/>
    <mergeCell ref="A207:A209"/>
    <mergeCell ref="B211:B213"/>
    <mergeCell ref="B137:B139"/>
    <mergeCell ref="A148:A150"/>
    <mergeCell ref="A162:A164"/>
    <mergeCell ref="A16:A18"/>
    <mergeCell ref="A114:A116"/>
    <mergeCell ref="A111:A113"/>
    <mergeCell ref="B102:B104"/>
    <mergeCell ref="C45:C47"/>
    <mergeCell ref="D39:D41"/>
    <mergeCell ref="B39:B41"/>
    <mergeCell ref="A105:A107"/>
    <mergeCell ref="A52:A54"/>
    <mergeCell ref="A49:A51"/>
    <mergeCell ref="B99:B101"/>
    <mergeCell ref="C90:C92"/>
    <mergeCell ref="B93:B95"/>
    <mergeCell ref="B90:B92"/>
    <mergeCell ref="D16:D18"/>
    <mergeCell ref="B16:B18"/>
    <mergeCell ref="B56:B58"/>
    <mergeCell ref="D86:D88"/>
    <mergeCell ref="D56:D58"/>
    <mergeCell ref="D99:D101"/>
    <mergeCell ref="C204:C206"/>
    <mergeCell ref="B204:B206"/>
    <mergeCell ref="D324:D326"/>
    <mergeCell ref="B324:B326"/>
    <mergeCell ref="C140:C142"/>
    <mergeCell ref="C137:C139"/>
    <mergeCell ref="D140:D142"/>
    <mergeCell ref="B140:B142"/>
    <mergeCell ref="A449:E449"/>
    <mergeCell ref="A108:A110"/>
    <mergeCell ref="D276:D278"/>
    <mergeCell ref="B276:B278"/>
    <mergeCell ref="A276:A278"/>
    <mergeCell ref="D162:D164"/>
    <mergeCell ref="B162:B164"/>
    <mergeCell ref="C207:C209"/>
    <mergeCell ref="B148:B150"/>
    <mergeCell ref="D148:D150"/>
  </mergeCells>
  <printOptions horizontalCentered="1"/>
  <pageMargins left="1.1811023622047245" right="0.5905511811023623" top="0.7874015748031497" bottom="1.1811023622047245" header="0" footer="0"/>
  <pageSetup fitToHeight="0" horizontalDpi="300" verticalDpi="300" orientation="landscape" paperSize="9" scale="45" r:id="rId1"/>
  <headerFooter differentFirst="1" scaleWithDoc="0" alignWithMargins="0">
    <oddHeader>&amp;C&amp;9&amp;P</oddHeader>
  </headerFooter>
  <rowBreaks count="3" manualBreakCount="3">
    <brk id="94" max="16" man="1"/>
    <brk id="129" max="16" man="1"/>
    <brk id="15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2018-10-19T13:17:42Z</cp:lastPrinted>
  <dcterms:created xsi:type="dcterms:W3CDTF">2014-01-17T10:52:16Z</dcterms:created>
  <dcterms:modified xsi:type="dcterms:W3CDTF">2018-10-19T13:22:14Z</dcterms:modified>
  <cp:category/>
  <cp:version/>
  <cp:contentType/>
  <cp:contentStatus/>
</cp:coreProperties>
</file>