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30" yWindow="65476" windowWidth="14520" windowHeight="12555" tabRatio="819" activeTab="0"/>
  </bookViews>
  <sheets>
    <sheet name="дод.3" sheetId="1" r:id="rId1"/>
  </sheets>
  <definedNames>
    <definedName name="Z_2649DBE9_4FB9_4684_9FB9_409ACC205032_.wvu.FilterData" localSheetId="0" hidden="1">'дод.3'!$C$7:$Q$410</definedName>
    <definedName name="Z_48EF5860_4203_47F1_8497_6BEAE9FC7DAC_.wvu.Cols" localSheetId="0" hidden="1">'дод.3'!#REF!</definedName>
    <definedName name="Z_48EF5860_4203_47F1_8497_6BEAE9FC7DAC_.wvu.FilterData" localSheetId="0" hidden="1">'дод.3'!$C$7:$Q$410</definedName>
    <definedName name="Z_48EF5860_4203_47F1_8497_6BEAE9FC7DAC_.wvu.PrintArea" localSheetId="0" hidden="1">'дод.3'!$C$1:$Q$415</definedName>
    <definedName name="Z_48EF5860_4203_47F1_8497_6BEAE9FC7DAC_.wvu.PrintTitles" localSheetId="0" hidden="1">'дод.3'!$4:$7</definedName>
    <definedName name="Z_96E2A35E_4A48_419F_9E38_8CEFA5D27C66_.wvu.Cols" localSheetId="0" hidden="1">'дод.3'!#REF!</definedName>
    <definedName name="Z_96E2A35E_4A48_419F_9E38_8CEFA5D27C66_.wvu.FilterData" localSheetId="0" hidden="1">'дод.3'!$C$7:$Q$410</definedName>
    <definedName name="Z_96E2A35E_4A48_419F_9E38_8CEFA5D27C66_.wvu.PrintArea" localSheetId="0" hidden="1">'дод.3'!$C$1:$Q$415</definedName>
    <definedName name="Z_96E2A35E_4A48_419F_9E38_8CEFA5D27C66_.wvu.PrintTitles" localSheetId="0" hidden="1">'дод.3'!$4:$7</definedName>
    <definedName name="Z_ABBD498D_3D2F_4E62_985A_EF1DC4D9DC47_.wvu.Cols" localSheetId="0" hidden="1">'дод.3'!#REF!</definedName>
    <definedName name="Z_ABBD498D_3D2F_4E62_985A_EF1DC4D9DC47_.wvu.FilterData" localSheetId="0" hidden="1">'дод.3'!$C$7:$Q$410</definedName>
    <definedName name="Z_ABBD498D_3D2F_4E62_985A_EF1DC4D9DC47_.wvu.PrintArea" localSheetId="0" hidden="1">'дод.3'!$C$1:$Q$415</definedName>
    <definedName name="Z_ABBD498D_3D2F_4E62_985A_EF1DC4D9DC47_.wvu.PrintTitles" localSheetId="0" hidden="1">'дод.3'!$4:$7</definedName>
    <definedName name="Z_D712F871_6858_44B8_AA22_8F2C734047E2_.wvu.Cols" localSheetId="0" hidden="1">'дод.3'!#REF!</definedName>
    <definedName name="Z_D712F871_6858_44B8_AA22_8F2C734047E2_.wvu.FilterData" localSheetId="0" hidden="1">'дод.3'!$C$7:$Q$410</definedName>
    <definedName name="Z_D712F871_6858_44B8_AA22_8F2C734047E2_.wvu.PrintArea" localSheetId="0" hidden="1">'дод.3'!$C$1:$Q$415</definedName>
    <definedName name="Z_D712F871_6858_44B8_AA22_8F2C734047E2_.wvu.PrintTitles" localSheetId="0" hidden="1">'дод.3'!$4:$7</definedName>
    <definedName name="Z_E02D48B6_D0D9_4E6E_B70D_8E13580A6528_.wvu.Cols" localSheetId="0" hidden="1">'дод.3'!#REF!</definedName>
    <definedName name="Z_E02D48B6_D0D9_4E6E_B70D_8E13580A6528_.wvu.FilterData" localSheetId="0" hidden="1">'дод.3'!$C$7:$Q$410</definedName>
    <definedName name="Z_E02D48B6_D0D9_4E6E_B70D_8E13580A6528_.wvu.PrintArea" localSheetId="0" hidden="1">'дод.3'!$C$1:$Q$415</definedName>
    <definedName name="Z_E02D48B6_D0D9_4E6E_B70D_8E13580A6528_.wvu.PrintTitles" localSheetId="0" hidden="1">'дод.3'!$4:$7</definedName>
    <definedName name="_xlnm.Print_Titles" localSheetId="0">'дод.3'!$3:$7</definedName>
    <definedName name="_xlnm.Print_Area" localSheetId="0">'дод.3'!$A$1:$Q$414</definedName>
  </definedNames>
  <calcPr fullCalcOnLoad="1"/>
</workbook>
</file>

<file path=xl/sharedStrings.xml><?xml version="1.0" encoding="utf-8"?>
<sst xmlns="http://schemas.openxmlformats.org/spreadsheetml/2006/main" count="1310" uniqueCount="831">
  <si>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</si>
  <si>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С. ОЛІЙНИК</t>
  </si>
  <si>
    <t>0726</t>
  </si>
  <si>
    <t>Видатки на поховання учасників бойових дій та осіб з інвалідністю внаслідок війни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</si>
  <si>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</si>
  <si>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</si>
  <si>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</si>
  <si>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</si>
  <si>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</si>
  <si>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</si>
  <si>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</si>
  <si>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Інші  програми, заклади та заходи у сфері охорони здоров’я</t>
  </si>
  <si>
    <t>0213240</t>
  </si>
  <si>
    <t>0213241</t>
  </si>
  <si>
    <t>0913240</t>
  </si>
  <si>
    <t>0913242</t>
  </si>
  <si>
    <t>0919270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</si>
  <si>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</si>
  <si>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</si>
  <si>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</si>
  <si>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</si>
  <si>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</si>
  <si>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 державного бюджету</t>
  </si>
  <si>
    <t>Первинна медична допомога населенню</t>
  </si>
  <si>
    <t xml:space="preserve">Виконання інвестиційних проектів 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</si>
  <si>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</si>
  <si>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</si>
  <si>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</si>
  <si>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</si>
  <si>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</si>
  <si>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Додаток 3
до рішення обласної ради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</si>
  <si>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</si>
  <si>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</si>
  <si>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</si>
  <si>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</si>
  <si>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</si>
  <si>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1217360</t>
  </si>
  <si>
    <t>1217363</t>
  </si>
  <si>
    <t>2200000</t>
  </si>
  <si>
    <t>2210000</t>
  </si>
  <si>
    <t>22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</si>
  <si>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</si>
  <si>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</si>
  <si>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</si>
  <si>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</si>
  <si>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</si>
  <si>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</si>
  <si>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</si>
  <si>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</si>
  <si>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</si>
  <si>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1017324</t>
  </si>
  <si>
    <t>1017320</t>
  </si>
  <si>
    <t>0817320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</si>
  <si>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</si>
  <si>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</si>
  <si>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</si>
  <si>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</si>
  <si>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</si>
  <si>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</si>
  <si>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</si>
  <si>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</si>
  <si>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</si>
  <si>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</si>
  <si>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Стоматологічна допомога населенню</t>
  </si>
  <si>
    <t>1514010</t>
  </si>
  <si>
    <t>1514040</t>
  </si>
  <si>
    <t>1517361</t>
  </si>
  <si>
    <t>0719410</t>
  </si>
  <si>
    <t>1018420</t>
  </si>
  <si>
    <t>8420</t>
  </si>
  <si>
    <t>Інші заходи у сфері засобів масової інформації</t>
  </si>
  <si>
    <t>1516017</t>
  </si>
  <si>
    <t>6017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</si>
  <si>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</si>
  <si>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</si>
  <si>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</si>
  <si>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</si>
  <si>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</si>
  <si>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</si>
  <si>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0717320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</si>
  <si>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</si>
  <si>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</si>
  <si>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1517367</t>
  </si>
  <si>
    <t>7367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</si>
  <si>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</si>
  <si>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</si>
  <si>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</si>
  <si>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</si>
  <si>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0617320</t>
  </si>
  <si>
    <t>1017321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</si>
  <si>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</si>
  <si>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0719490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</si>
  <si>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</si>
  <si>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</si>
  <si>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</si>
  <si>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1516080</t>
  </si>
  <si>
    <t>Реалізація державних та місцевих житлових програм</t>
  </si>
  <si>
    <t>1516083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</si>
  <si>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</si>
  <si>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</si>
  <si>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250384</t>
  </si>
  <si>
    <t>100209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</si>
  <si>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</si>
  <si>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</si>
  <si>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</si>
  <si>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</si>
  <si>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0111160</t>
  </si>
  <si>
    <t>Інші програми, заклади та заходи у сфері освіти</t>
  </si>
  <si>
    <t>0118410</t>
  </si>
  <si>
    <t>8410</t>
  </si>
  <si>
    <t>Фінансова підтримка засобів масової інформації</t>
  </si>
  <si>
    <t>0117670</t>
  </si>
  <si>
    <t>7670</t>
  </si>
  <si>
    <t>0117690</t>
  </si>
  <si>
    <t>7690</t>
  </si>
  <si>
    <t>Інша економічна діяльність</t>
  </si>
  <si>
    <t>Інші субвенції з місцевого бюджету,</t>
  </si>
  <si>
    <t>9770</t>
  </si>
  <si>
    <t>0119770</t>
  </si>
  <si>
    <t>0200000</t>
  </si>
  <si>
    <t>0210000</t>
  </si>
  <si>
    <t>02</t>
  </si>
  <si>
    <t>0211140</t>
  </si>
  <si>
    <t>Підвищення кваліфікації, перепідготовка кадрів закладами післядипломної освіти</t>
  </si>
  <si>
    <t>Інші заклади та заходи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</si>
  <si>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</si>
  <si>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</si>
  <si>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</si>
  <si>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</si>
  <si>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</si>
  <si>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25</t>
  </si>
  <si>
    <t>2517690</t>
  </si>
  <si>
    <t>0600000</t>
  </si>
  <si>
    <t>0610000</t>
  </si>
  <si>
    <t>06</t>
  </si>
  <si>
    <t>0611040</t>
  </si>
  <si>
    <t>0611070</t>
  </si>
  <si>
    <t>0611080</t>
  </si>
  <si>
    <t>0819243</t>
  </si>
  <si>
    <t>9243</t>
  </si>
  <si>
    <t>0611090</t>
  </si>
  <si>
    <t>0611120</t>
  </si>
  <si>
    <t>0611130</t>
  </si>
  <si>
    <t>0611140</t>
  </si>
  <si>
    <t>0611160</t>
  </si>
  <si>
    <t>0615010</t>
  </si>
  <si>
    <t>0615011</t>
  </si>
  <si>
    <t>0615012</t>
  </si>
  <si>
    <t>0615030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</si>
  <si>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</si>
  <si>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</si>
  <si>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</si>
  <si>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</si>
  <si>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</si>
  <si>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</si>
  <si>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</si>
  <si>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</si>
  <si>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</si>
  <si>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</si>
  <si>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</si>
  <si>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</si>
  <si>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</si>
  <si>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</si>
  <si>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</si>
  <si>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</si>
  <si>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</si>
  <si>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</si>
  <si>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</si>
  <si>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</si>
  <si>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</si>
  <si>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</si>
  <si>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</si>
  <si>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</si>
  <si>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</si>
  <si>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</si>
  <si>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</si>
  <si>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</si>
  <si>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</si>
  <si>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</si>
  <si>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0712140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</si>
  <si>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</si>
  <si>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</si>
  <si>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</si>
  <si>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</si>
  <si>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</si>
  <si>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</si>
  <si>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</si>
  <si>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</si>
  <si>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</si>
  <si>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</si>
  <si>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</si>
  <si>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</si>
  <si>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</si>
  <si>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</si>
  <si>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0712144</t>
  </si>
  <si>
    <t>2144</t>
  </si>
  <si>
    <t>Централізовані заходи з лікування хворих на цукровий та нецукровий діабет,</t>
  </si>
  <si>
    <t>0712145</t>
  </si>
  <si>
    <t>2145</t>
  </si>
  <si>
    <t>0712150</t>
  </si>
  <si>
    <t>2150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</si>
  <si>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</si>
  <si>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</si>
  <si>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</si>
  <si>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</si>
  <si>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</si>
  <si>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</si>
  <si>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</si>
  <si>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</si>
  <si>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</si>
  <si>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0813100</t>
  </si>
  <si>
    <t>0813101</t>
  </si>
  <si>
    <t>0813102</t>
  </si>
  <si>
    <t>0813105</t>
  </si>
  <si>
    <t>0813110</t>
  </si>
  <si>
    <t>0813111</t>
  </si>
  <si>
    <t>08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</si>
  <si>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</si>
  <si>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</si>
  <si>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3120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</si>
  <si>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</si>
  <si>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</si>
  <si>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</si>
  <si>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</si>
  <si>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</si>
  <si>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</si>
  <si>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</si>
  <si>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</si>
  <si>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0813190</t>
  </si>
  <si>
    <t>3190</t>
  </si>
  <si>
    <t>0819240</t>
  </si>
  <si>
    <t>9240</t>
  </si>
  <si>
    <t>1100000</t>
  </si>
  <si>
    <t>1110000</t>
  </si>
  <si>
    <t>11</t>
  </si>
  <si>
    <t>Забезпечення підготовки спортсменів школами вищої спортивної майстерності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</si>
  <si>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</si>
  <si>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</si>
  <si>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</si>
  <si>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</si>
  <si>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</si>
  <si>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</si>
  <si>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</si>
  <si>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</si>
  <si>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</si>
  <si>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</si>
  <si>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1115033</t>
  </si>
  <si>
    <t>1115040</t>
  </si>
  <si>
    <t>1115042</t>
  </si>
  <si>
    <t>1115050</t>
  </si>
  <si>
    <t>1115051</t>
  </si>
  <si>
    <t>1115053</t>
  </si>
  <si>
    <t>1115060</t>
  </si>
  <si>
    <t>1115061</t>
  </si>
  <si>
    <t>1115062</t>
  </si>
  <si>
    <t>0913110</t>
  </si>
  <si>
    <t>0913112</t>
  </si>
  <si>
    <t>10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</si>
  <si>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</si>
  <si>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</si>
  <si>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</si>
  <si>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</si>
  <si>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</si>
  <si>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</si>
  <si>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</si>
  <si>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</si>
  <si>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</si>
  <si>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</si>
  <si>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</si>
  <si>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</si>
  <si>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</si>
  <si>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</si>
  <si>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</si>
  <si>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1018410</t>
  </si>
  <si>
    <t>2300000</t>
  </si>
  <si>
    <t>2310000</t>
  </si>
  <si>
    <t>23</t>
  </si>
  <si>
    <t>2311160</t>
  </si>
  <si>
    <t>1200000</t>
  </si>
  <si>
    <t>1210000</t>
  </si>
  <si>
    <t>12</t>
  </si>
  <si>
    <t>1216010</t>
  </si>
  <si>
    <t>6010</t>
  </si>
  <si>
    <t xml:space="preserve">Утримання та ефективна експлуатація об’єктів житлово-комунального господарства 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</si>
  <si>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</si>
  <si>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</si>
  <si>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</si>
  <si>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</si>
  <si>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</si>
  <si>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1216012</t>
  </si>
  <si>
    <t>1216030</t>
  </si>
  <si>
    <t>6030</t>
  </si>
  <si>
    <t>1216040</t>
  </si>
  <si>
    <t>6040</t>
  </si>
  <si>
    <t>1216014</t>
  </si>
  <si>
    <t>6014</t>
  </si>
  <si>
    <t>Забезпечення збору та вивезення сміття і відходів</t>
  </si>
  <si>
    <t>1217440</t>
  </si>
  <si>
    <t>7440</t>
  </si>
  <si>
    <t>Утримання та розвиток транспортної інфраструктури,</t>
  </si>
  <si>
    <t>1217464</t>
  </si>
  <si>
    <t>7464</t>
  </si>
  <si>
    <t>1217460</t>
  </si>
  <si>
    <t>7460</t>
  </si>
  <si>
    <t>Утримання та розвиток автомобільних доріг та дорожньої інфраструктури</t>
  </si>
  <si>
    <t>1216080</t>
  </si>
  <si>
    <t>6080</t>
  </si>
  <si>
    <t xml:space="preserve">Реалізація державних та місцевих житлових програм </t>
  </si>
  <si>
    <t>1216084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</si>
  <si>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</si>
  <si>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</si>
  <si>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</si>
  <si>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</si>
  <si>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</si>
  <si>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</si>
  <si>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</si>
  <si>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</si>
  <si>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1218310</t>
  </si>
  <si>
    <t>8310</t>
  </si>
  <si>
    <t>Запобігання та ліквідація забруднення навколишнього природного середовища</t>
  </si>
  <si>
    <t>1218312</t>
  </si>
  <si>
    <t>8312</t>
  </si>
  <si>
    <t>1218313</t>
  </si>
  <si>
    <t>8313</t>
  </si>
  <si>
    <t>0513</t>
  </si>
  <si>
    <t>Ліквідація іншого забруднення навколишнього природного середовища</t>
  </si>
  <si>
    <t>15</t>
  </si>
  <si>
    <t>1517320</t>
  </si>
  <si>
    <t>7320</t>
  </si>
  <si>
    <t>1517321</t>
  </si>
  <si>
    <t>7321</t>
  </si>
  <si>
    <t>1517322</t>
  </si>
  <si>
    <t>7322</t>
  </si>
  <si>
    <t>1517690</t>
  </si>
  <si>
    <t>1519770</t>
  </si>
  <si>
    <t>1600000</t>
  </si>
  <si>
    <t>1610000</t>
  </si>
  <si>
    <t>16</t>
  </si>
  <si>
    <t>7350</t>
  </si>
  <si>
    <t>1617350</t>
  </si>
  <si>
    <t>Розроблення схем планування та забудови територій (містобудівної документації)</t>
  </si>
  <si>
    <t>24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</si>
  <si>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</si>
  <si>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</si>
  <si>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</si>
  <si>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</si>
  <si>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</si>
  <si>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</si>
  <si>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</si>
  <si>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</si>
  <si>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</si>
  <si>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</si>
  <si>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</t>
  </si>
  <si>
    <t>2818310</t>
  </si>
  <si>
    <t>2818312</t>
  </si>
  <si>
    <t>2818313</t>
  </si>
  <si>
    <t>2818340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</si>
  <si>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</si>
  <si>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</si>
  <si>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</si>
  <si>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</t>
  </si>
  <si>
    <t>20</t>
  </si>
  <si>
    <t>2017520</t>
  </si>
  <si>
    <t>7520</t>
  </si>
  <si>
    <t>Реалізація Національної програми інформатизації</t>
  </si>
  <si>
    <t>6719800</t>
  </si>
  <si>
    <t>8110</t>
  </si>
  <si>
    <t>2700000</t>
  </si>
  <si>
    <t>2710000</t>
  </si>
  <si>
    <t>27</t>
  </si>
  <si>
    <t>Реалізація інших заходів щодо соціально-економічного розвитку територій</t>
  </si>
  <si>
    <t>2717610</t>
  </si>
  <si>
    <t>2717690</t>
  </si>
  <si>
    <t>3700000</t>
  </si>
  <si>
    <t>3710000</t>
  </si>
  <si>
    <t>37</t>
  </si>
  <si>
    <t>3718700</t>
  </si>
  <si>
    <t>3719110</t>
  </si>
  <si>
    <t>3719150</t>
  </si>
  <si>
    <t>3719230</t>
  </si>
  <si>
    <t>9230</t>
  </si>
  <si>
    <t>9210</t>
  </si>
  <si>
    <t>3719210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</si>
  <si>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</si>
  <si>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</si>
  <si>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</si>
  <si>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</si>
  <si>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</si>
  <si>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</si>
  <si>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0617310</t>
  </si>
  <si>
    <t>0717310</t>
  </si>
  <si>
    <t>0817310</t>
  </si>
  <si>
    <t>7310</t>
  </si>
  <si>
    <t>0917310</t>
  </si>
  <si>
    <t>1017310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</si>
  <si>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</si>
  <si>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Розподіл видатків обласного бюджету на 2018 рік</t>
  </si>
  <si>
    <t>8340</t>
  </si>
  <si>
    <t>Програми і централізовані заходи у галузі охорони здоров’я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</si>
  <si>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</si>
  <si>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</si>
  <si>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</si>
  <si>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</si>
  <si>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</si>
  <si>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</si>
  <si>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</si>
  <si>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</si>
  <si>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</si>
  <si>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</si>
  <si>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</si>
  <si>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</si>
  <si>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</si>
  <si>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</si>
  <si>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</si>
  <si>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</si>
  <si>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</si>
  <si>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</si>
  <si>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</si>
  <si>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</si>
  <si>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240602</t>
  </si>
  <si>
    <t>0512</t>
  </si>
  <si>
    <t>Утилізація відходів</t>
  </si>
  <si>
    <t>0610</t>
  </si>
  <si>
    <t>0620</t>
  </si>
  <si>
    <t>0456</t>
  </si>
  <si>
    <t>250913</t>
  </si>
  <si>
    <t>0460</t>
  </si>
  <si>
    <t>150202</t>
  </si>
  <si>
    <t>0443</t>
  </si>
  <si>
    <t>0421</t>
  </si>
  <si>
    <t>250344</t>
  </si>
  <si>
    <t>0320</t>
  </si>
  <si>
    <t>250315</t>
  </si>
  <si>
    <t>0111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</si>
  <si>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</si>
  <si>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</si>
  <si>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</si>
  <si>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</si>
  <si>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</si>
  <si>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</si>
  <si>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</si>
  <si>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</si>
  <si>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</si>
  <si>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</si>
  <si>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</si>
  <si>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</si>
  <si>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</si>
  <si>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150101</t>
  </si>
  <si>
    <t>0490</t>
  </si>
  <si>
    <t>070806</t>
  </si>
  <si>
    <t>у тому числі:</t>
  </si>
  <si>
    <t>у тому числі</t>
  </si>
  <si>
    <t>за рахунок субвенції з державного бюджету</t>
  </si>
  <si>
    <t>070702</t>
  </si>
  <si>
    <t>091214</t>
  </si>
  <si>
    <t>070301</t>
  </si>
  <si>
    <t>070304</t>
  </si>
  <si>
    <t>070307</t>
  </si>
  <si>
    <t>070401</t>
  </si>
  <si>
    <t>070501</t>
  </si>
  <si>
    <t>070601</t>
  </si>
  <si>
    <t>070602</t>
  </si>
  <si>
    <t>070701</t>
  </si>
  <si>
    <t>070802</t>
  </si>
  <si>
    <t>070803</t>
  </si>
  <si>
    <t>070807</t>
  </si>
  <si>
    <t>091108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</si>
  <si>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</si>
  <si>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</si>
  <si>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</si>
  <si>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</si>
  <si>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</si>
  <si>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</si>
  <si>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</si>
  <si>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</si>
  <si>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</si>
  <si>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</si>
  <si>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</si>
  <si>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</si>
  <si>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</si>
  <si>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081008</t>
  </si>
  <si>
    <t>081009</t>
  </si>
  <si>
    <t>081010</t>
  </si>
  <si>
    <t>090212</t>
  </si>
  <si>
    <t>090417</t>
  </si>
  <si>
    <t>090601</t>
  </si>
  <si>
    <t>090901</t>
  </si>
  <si>
    <t>091206</t>
  </si>
  <si>
    <t>091209</t>
  </si>
  <si>
    <t>091212</t>
  </si>
  <si>
    <t>091303</t>
  </si>
  <si>
    <t>091304</t>
  </si>
  <si>
    <t>090700</t>
  </si>
  <si>
    <t>091101</t>
  </si>
  <si>
    <t>091103</t>
  </si>
  <si>
    <t>091104</t>
  </si>
  <si>
    <t>091107</t>
  </si>
  <si>
    <t>090802</t>
  </si>
  <si>
    <t>субвенція з обласного бюджету бюджетам міст та районів на капітальні видатки та облаштування об’єктів соціально-культурної сфери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</si>
  <si>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</si>
  <si>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</si>
  <si>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</si>
  <si>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</si>
  <si>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</si>
  <si>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</si>
  <si>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</si>
  <si>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</si>
  <si>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</si>
  <si>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</si>
  <si>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</si>
  <si>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</si>
  <si>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</si>
  <si>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</si>
  <si>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</si>
  <si>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</si>
  <si>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</si>
  <si>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</si>
  <si>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</si>
  <si>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</si>
  <si>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</si>
  <si>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</si>
  <si>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</si>
  <si>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Утримання закладів, що надають соціальні послуги дітям, які опинились у складних життєвих обставинах</t>
  </si>
  <si>
    <t>0540</t>
  </si>
  <si>
    <t>100201</t>
  </si>
  <si>
    <t>150110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</si>
  <si>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</si>
  <si>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</si>
  <si>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</si>
  <si>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</si>
  <si>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</si>
  <si>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</si>
  <si>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>250352</t>
  </si>
  <si>
    <t>67</t>
  </si>
  <si>
    <t>Управління взаємодії з правоохоронними органами та оборонної роботи облдержадміністрації</t>
  </si>
  <si>
    <t>Код програмної класифікації видатків та кредитування місцевих бюджетів</t>
  </si>
  <si>
    <t>0100000</t>
  </si>
  <si>
    <t>0110000</t>
  </si>
  <si>
    <t>Внески до статутного капіталу суб’єктів господарювання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</si>
  <si>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</si>
  <si>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</si>
  <si>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</si>
  <si>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</si>
  <si>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</si>
  <si>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</si>
  <si>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</si>
  <si>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</si>
  <si>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</si>
  <si>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</si>
  <si>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</si>
  <si>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</si>
  <si>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</si>
  <si>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</si>
  <si>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</si>
  <si>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</si>
  <si>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</si>
  <si>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</si>
  <si>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</si>
  <si>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</si>
  <si>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</si>
  <si>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</si>
  <si>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</si>
  <si>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</si>
  <si>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</si>
  <si>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</si>
  <si>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</si>
  <si>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</si>
  <si>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</si>
  <si>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</si>
  <si>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</si>
  <si>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</si>
  <si>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</si>
  <si>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2140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</si>
  <si>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</si>
  <si>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</si>
  <si>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</si>
  <si>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</si>
  <si>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</si>
  <si>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</si>
  <si>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</si>
  <si>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</si>
  <si>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</si>
  <si>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</si>
  <si>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</si>
  <si>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</si>
  <si>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</si>
  <si>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3140</t>
  </si>
  <si>
    <t>5042</t>
  </si>
  <si>
    <t>5021</t>
  </si>
  <si>
    <t>5060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</si>
  <si>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</si>
  <si>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</si>
  <si>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</si>
  <si>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</si>
  <si>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</si>
  <si>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</si>
  <si>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</si>
  <si>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</si>
  <si>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</si>
  <si>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</si>
  <si>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</si>
  <si>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</si>
  <si>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</si>
  <si>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6700000</t>
  </si>
  <si>
    <t>6710000</t>
  </si>
  <si>
    <t>Сприяння розвитку малого та середнього підприємництва</t>
  </si>
  <si>
    <t>8700</t>
  </si>
  <si>
    <t>1160</t>
  </si>
  <si>
    <t>3100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</si>
  <si>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</si>
  <si>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</si>
  <si>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</si>
  <si>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</si>
  <si>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</si>
  <si>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</si>
  <si>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Проведення спортивної роботи в регіоні</t>
  </si>
  <si>
    <t>5010</t>
  </si>
  <si>
    <t>5040</t>
  </si>
  <si>
    <t>5020</t>
  </si>
  <si>
    <t>5030</t>
  </si>
  <si>
    <t>Централізовані заходи з лікування онкологічних хворих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</si>
  <si>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</si>
  <si>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160903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</si>
  <si>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</si>
  <si>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Код ТПКВК МБ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</si>
  <si>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</si>
  <si>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</si>
  <si>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</si>
  <si>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</si>
  <si>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</si>
  <si>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</si>
  <si>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</si>
  <si>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</si>
  <si>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</si>
  <si>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</si>
  <si>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</si>
  <si>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</si>
  <si>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</si>
  <si>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</si>
  <si>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</si>
  <si>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</si>
  <si>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</si>
  <si>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</si>
  <si>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Розвиток дитячо-юнацького та резервного спорту</t>
  </si>
  <si>
    <t>Підтримка і розвиток спортивної інфраструктури</t>
  </si>
  <si>
    <t>Реалізація державної політики у молодіжній сфері</t>
  </si>
  <si>
    <t>5050</t>
  </si>
  <si>
    <t>Підтримка фізкультурно-спортивного руху</t>
  </si>
  <si>
    <t>5051</t>
  </si>
  <si>
    <t>Підвищення кваліфікації, перепідготовка кадрів закладами післядипломної освіти,</t>
  </si>
  <si>
    <t>0619350</t>
  </si>
  <si>
    <t>9350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</si>
  <si>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</si>
  <si>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</si>
  <si>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</si>
  <si>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</si>
  <si>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</si>
  <si>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</si>
  <si>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</si>
  <si>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Усього</t>
  </si>
  <si>
    <t>250383</t>
  </si>
  <si>
    <t>0712146</t>
  </si>
  <si>
    <t>2146</t>
  </si>
  <si>
    <t>Відшкодування вартості лікарських засобів для лікування окремих захворювань,</t>
  </si>
  <si>
    <t>3200000</t>
  </si>
  <si>
    <t>3210000</t>
  </si>
  <si>
    <t>3214020</t>
  </si>
  <si>
    <t>3214080</t>
  </si>
  <si>
    <t>32</t>
  </si>
  <si>
    <t>Будівництво об'єктів житлово-комунального господарства,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</si>
  <si>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</si>
  <si>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</si>
  <si>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</si>
  <si>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</si>
  <si>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</si>
  <si>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</si>
  <si>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</si>
  <si>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Будівництво об'єктів соціально-культурного призначення</t>
  </si>
  <si>
    <t>1517360</t>
  </si>
  <si>
    <t>7360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</si>
  <si>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</si>
  <si>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</si>
  <si>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</si>
  <si>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</si>
  <si>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</si>
  <si>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</si>
  <si>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</si>
  <si>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</si>
  <si>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</si>
  <si>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29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</si>
  <si>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</si>
  <si>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</si>
  <si>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</si>
  <si>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0917320</t>
  </si>
  <si>
    <t>0917323</t>
  </si>
  <si>
    <t>7323</t>
  </si>
  <si>
    <t>Будівництво медичних установ та закладів</t>
  </si>
  <si>
    <t>2717620</t>
  </si>
  <si>
    <t>2717622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</si>
  <si>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</si>
  <si>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</si>
  <si>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</si>
  <si>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</si>
  <si>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Будівництво установ та закладів соціальної сфери,</t>
  </si>
  <si>
    <t>0619800</t>
  </si>
  <si>
    <t>Будівництво освітніх установ та закладів</t>
  </si>
  <si>
    <t>9130</t>
  </si>
  <si>
    <t>3719130</t>
  </si>
  <si>
    <t>0916080</t>
  </si>
  <si>
    <t>0916083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</si>
  <si>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</si>
  <si>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</si>
  <si>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1511010</t>
  </si>
  <si>
    <t>1511020</t>
  </si>
  <si>
    <t>1511080</t>
  </si>
  <si>
    <t>1511120</t>
  </si>
  <si>
    <t>1512010</t>
  </si>
  <si>
    <t>1512020</t>
  </si>
  <si>
    <t>1512110</t>
  </si>
  <si>
    <t>1512111</t>
  </si>
  <si>
    <t>1514060</t>
  </si>
  <si>
    <t>1515030</t>
  </si>
  <si>
    <t>1515031</t>
  </si>
  <si>
    <t>1515040</t>
  </si>
  <si>
    <t>1515041</t>
  </si>
  <si>
    <t>1516010</t>
  </si>
  <si>
    <t>1516011</t>
  </si>
  <si>
    <t>1516030</t>
  </si>
  <si>
    <t>2110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</si>
  <si>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</si>
  <si>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</si>
  <si>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</si>
  <si>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</si>
  <si>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</si>
  <si>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</si>
  <si>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</si>
  <si>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</si>
  <si>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</si>
  <si>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</si>
  <si>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</si>
  <si>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</si>
  <si>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</si>
  <si>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</si>
  <si>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</si>
  <si>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</si>
  <si>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</si>
  <si>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</si>
  <si>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</si>
  <si>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</si>
  <si>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</si>
  <si>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</si>
  <si>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</si>
  <si>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Будівництво інших об'єктів соціальної та виробничої інфраструктури комунальної власності</t>
  </si>
  <si>
    <t>1517693</t>
  </si>
  <si>
    <t>7693</t>
  </si>
  <si>
    <t>Інші заходи, пов'язані з економічною діяльністю</t>
  </si>
  <si>
    <t>0117693</t>
  </si>
  <si>
    <t>2517693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</si>
  <si>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</si>
  <si>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</si>
  <si>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</si>
  <si>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</si>
  <si>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</si>
  <si>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</si>
  <si>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</si>
  <si>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</si>
  <si>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</si>
  <si>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</si>
  <si>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</si>
  <si>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</si>
  <si>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</si>
  <si>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</si>
  <si>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</si>
  <si>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</si>
  <si>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</si>
  <si>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</si>
  <si>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</si>
  <si>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</si>
  <si>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</si>
  <si>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</si>
  <si>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</si>
  <si>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</si>
  <si>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0813170</t>
  </si>
  <si>
    <t>3170</t>
  </si>
  <si>
    <t>Забезпечення реалізації окремих програм для осіб з інвалідністю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</si>
  <si>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</si>
  <si>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</si>
  <si>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</si>
  <si>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</si>
  <si>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</si>
  <si>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</si>
  <si>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</si>
  <si>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</si>
  <si>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</si>
  <si>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</si>
  <si>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</si>
  <si>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</si>
  <si>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</si>
  <si>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</si>
  <si>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</si>
  <si>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</si>
  <si>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</si>
  <si>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</si>
  <si>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</si>
  <si>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</si>
  <si>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</si>
  <si>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</si>
  <si>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грн</t>
  </si>
  <si>
    <t>Інші заходи, пов’язані з економічною діяльністю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</si>
  <si>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</si>
  <si>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Підготовка кадрів вищими навчальними закладами І – ІІ рівнів акредитації (коледжами, технікумами, училищами),</t>
  </si>
  <si>
    <t>Підготовка кадрів вищими навчальними закладами ІІІ – ІV рівнів акредитації (університетами, академіями, інститутами)</t>
  </si>
  <si>
    <t>Будівництво об’єктів соціально-культурного призначення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</si>
  <si>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</si>
  <si>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Інформаційно-методичне та просвітницьке забезпечення в галузі охорони здоров’я,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</si>
  <si>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</si>
  <si>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здоров’я та органів управління відповідної галузі</t>
  </si>
  <si>
    <t>Заходи державної політики з питань сім’ї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</si>
  <si>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</si>
  <si>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</si>
  <si>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</si>
  <si>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</si>
  <si>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Будівництво об’єктів житлово-комунального господарства</t>
  </si>
  <si>
    <t>Підготовка кадрів вищими навчальними закладами І – ІІ рівнів акредитації (коледжами, технікумами, училищами)</t>
  </si>
  <si>
    <t>Інша діяльність, пов’язана з експлуатацією об'єктів житлово-комунального господарства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</si>
  <si>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</si>
  <si>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</si>
  <si>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</si>
  <si>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</si>
  <si>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</si>
  <si>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Субвенція з місцевого бюджету на виплату допомоги сім’ям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</si>
</sst>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sz val="16"/>
      <name val="Arial Cyr"/>
      <family val="0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 vertical="top"/>
      <protection/>
    </xf>
    <xf numFmtId="0" fontId="30" fillId="0" borderId="6" applyNumberFormat="0" applyFill="0" applyAlignment="0" applyProtection="0"/>
    <xf numFmtId="0" fontId="8" fillId="0" borderId="7" applyNumberFormat="0" applyFill="0" applyAlignment="0" applyProtection="0"/>
    <xf numFmtId="0" fontId="28" fillId="22" borderId="8" applyNumberFormat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6" fillId="24" borderId="9" applyNumberForma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vertical="top"/>
      <protection/>
    </xf>
    <xf numFmtId="0" fontId="18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105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3" fillId="0" borderId="0" xfId="105" applyFont="1" applyFill="1" applyAlignment="1">
      <alignment horizontal="left"/>
      <protection/>
    </xf>
    <xf numFmtId="0" fontId="33" fillId="0" borderId="0" xfId="105" applyFont="1" applyFill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/>
      <protection/>
    </xf>
    <xf numFmtId="0" fontId="13" fillId="0" borderId="0" xfId="105" applyFont="1" applyFill="1" applyBorder="1" applyAlignment="1">
      <alignment wrapText="1"/>
      <protection/>
    </xf>
    <xf numFmtId="3" fontId="13" fillId="0" borderId="0" xfId="105" applyNumberFormat="1" applyFont="1" applyFill="1" applyBorder="1" applyAlignment="1">
      <alignment wrapText="1"/>
      <protection/>
    </xf>
    <xf numFmtId="0" fontId="32" fillId="0" borderId="0" xfId="114" applyNumberFormat="1" applyFont="1" applyFill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4" fontId="24" fillId="0" borderId="12" xfId="95" applyNumberFormat="1" applyFont="1" applyFill="1" applyBorder="1" applyAlignment="1">
      <alignment vertical="center"/>
      <protection/>
    </xf>
    <xf numFmtId="4" fontId="24" fillId="0" borderId="12" xfId="95" applyNumberFormat="1" applyFont="1" applyFill="1" applyBorder="1" applyAlignment="1">
      <alignment vertical="center"/>
      <protection/>
    </xf>
    <xf numFmtId="4" fontId="26" fillId="0" borderId="12" xfId="95" applyNumberFormat="1" applyFont="1" applyFill="1" applyBorder="1" applyAlignment="1">
      <alignment vertical="center"/>
      <protection/>
    </xf>
    <xf numFmtId="4" fontId="20" fillId="0" borderId="12" xfId="95" applyNumberFormat="1" applyFont="1" applyFill="1" applyBorder="1" applyAlignment="1">
      <alignment vertical="center"/>
      <protection/>
    </xf>
    <xf numFmtId="4" fontId="19" fillId="0" borderId="12" xfId="95" applyNumberFormat="1" applyFont="1" applyFill="1" applyBorder="1" applyAlignment="1">
      <alignment vertical="center"/>
      <protection/>
    </xf>
    <xf numFmtId="4" fontId="19" fillId="0" borderId="12" xfId="95" applyNumberFormat="1" applyFont="1" applyFill="1" applyBorder="1" applyAlignment="1">
      <alignment vertical="center"/>
      <protection/>
    </xf>
    <xf numFmtId="4" fontId="23" fillId="0" borderId="12" xfId="95" applyNumberFormat="1" applyFont="1" applyFill="1" applyBorder="1" applyAlignment="1">
      <alignment vertical="center"/>
      <protection/>
    </xf>
    <xf numFmtId="4" fontId="34" fillId="0" borderId="12" xfId="95" applyNumberFormat="1" applyFont="1" applyFill="1" applyBorder="1" applyAlignment="1">
      <alignment vertical="center"/>
      <protection/>
    </xf>
    <xf numFmtId="4" fontId="34" fillId="0" borderId="12" xfId="95" applyNumberFormat="1" applyFont="1" applyFill="1" applyBorder="1" applyAlignment="1">
      <alignment vertical="center"/>
      <protection/>
    </xf>
    <xf numFmtId="4" fontId="23" fillId="0" borderId="13" xfId="95" applyNumberFormat="1" applyFont="1" applyFill="1" applyBorder="1" applyAlignment="1">
      <alignment vertical="center"/>
      <protection/>
    </xf>
    <xf numFmtId="4" fontId="34" fillId="0" borderId="13" xfId="95" applyNumberFormat="1" applyFont="1" applyFill="1" applyBorder="1" applyAlignment="1">
      <alignment vertical="center"/>
      <protection/>
    </xf>
    <xf numFmtId="4" fontId="23" fillId="0" borderId="12" xfId="95" applyNumberFormat="1" applyFont="1" applyFill="1" applyBorder="1" applyAlignment="1">
      <alignment vertical="center"/>
      <protection/>
    </xf>
    <xf numFmtId="4" fontId="20" fillId="0" borderId="12" xfId="95" applyNumberFormat="1" applyFont="1" applyFill="1" applyBorder="1" applyAlignment="1">
      <alignment vertical="center"/>
      <protection/>
    </xf>
    <xf numFmtId="4" fontId="20" fillId="0" borderId="13" xfId="95" applyNumberFormat="1" applyFont="1" applyFill="1" applyBorder="1" applyAlignment="1">
      <alignment vertical="center"/>
      <protection/>
    </xf>
    <xf numFmtId="4" fontId="19" fillId="0" borderId="13" xfId="95" applyNumberFormat="1" applyFont="1" applyFill="1" applyBorder="1" applyAlignment="1">
      <alignment vertical="center"/>
      <protection/>
    </xf>
    <xf numFmtId="4" fontId="26" fillId="0" borderId="12" xfId="95" applyNumberFormat="1" applyFont="1" applyFill="1" applyBorder="1" applyAlignment="1">
      <alignment vertical="center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105" applyFont="1" applyFill="1" applyAlignment="1">
      <alignment horizontal="left"/>
      <protection/>
    </xf>
    <xf numFmtId="0" fontId="37" fillId="0" borderId="0" xfId="105" applyFont="1" applyFill="1" applyAlignment="1">
      <alignment horizontal="left"/>
      <protection/>
    </xf>
    <xf numFmtId="0" fontId="13" fillId="0" borderId="0" xfId="105" applyFont="1" applyFill="1" applyBorder="1" applyAlignment="1">
      <alignment horizontal="left" wrapText="1"/>
      <protection/>
    </xf>
    <xf numFmtId="0" fontId="35" fillId="0" borderId="0" xfId="105" applyFont="1" applyFill="1" applyBorder="1" applyAlignment="1">
      <alignment horizontal="left" wrapText="1"/>
      <protection/>
    </xf>
    <xf numFmtId="0" fontId="32" fillId="0" borderId="0" xfId="114" applyNumberFormat="1" applyFont="1" applyFill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106">
    <cellStyle name="Normal" xfId="0"/>
    <cellStyle name="20% - Акцент1" xfId="15"/>
    <cellStyle name="20% - Акцент1 2" xfId="16"/>
    <cellStyle name="20% - Акцент1_Додатки 2 2016" xfId="17"/>
    <cellStyle name="20% - Акцент2" xfId="18"/>
    <cellStyle name="20% - Акцент2 2" xfId="19"/>
    <cellStyle name="20% - Акцент2_Додатки 2 2016" xfId="20"/>
    <cellStyle name="20% - Акцент3" xfId="21"/>
    <cellStyle name="20% - Акцент3 2" xfId="22"/>
    <cellStyle name="20% - Акцент3_Додатки 2 2016" xfId="23"/>
    <cellStyle name="20% - Акцент4" xfId="24"/>
    <cellStyle name="20% - Акцент4 2" xfId="25"/>
    <cellStyle name="20% - Акцент4_Додатки 2 2016" xfId="26"/>
    <cellStyle name="20% - Акцент5" xfId="27"/>
    <cellStyle name="20% - Акцент5 2" xfId="28"/>
    <cellStyle name="20% - Акцент5_Додатки 2 2016" xfId="29"/>
    <cellStyle name="20% - Акцент6" xfId="30"/>
    <cellStyle name="20% - Акцент6 2" xfId="31"/>
    <cellStyle name="20% - Акцент6_Додатки 2 2016" xfId="32"/>
    <cellStyle name="40% - Акцент1" xfId="33"/>
    <cellStyle name="40% - Акцент1 2" xfId="34"/>
    <cellStyle name="40% - Акцент1_Додатки 2 2016" xfId="35"/>
    <cellStyle name="40% - Акцент2" xfId="36"/>
    <cellStyle name="40% - Акцент2 2" xfId="37"/>
    <cellStyle name="40% - Акцент2_Додатки 2 2016" xfId="38"/>
    <cellStyle name="40% - Акцент3" xfId="39"/>
    <cellStyle name="40% - Акцент3 2" xfId="40"/>
    <cellStyle name="40% - Акцент3_Додатки 2 2016" xfId="41"/>
    <cellStyle name="40% - Акцент4" xfId="42"/>
    <cellStyle name="40% - Акцент4 2" xfId="43"/>
    <cellStyle name="40% - Акцент4_Додатки 2 2016" xfId="44"/>
    <cellStyle name="40% - Акцент5" xfId="45"/>
    <cellStyle name="40% - Акцент5 2" xfId="46"/>
    <cellStyle name="40% - Акцент5_Додатки 2 2016" xfId="47"/>
    <cellStyle name="40% - Акцент6" xfId="48"/>
    <cellStyle name="40% - Акцент6 2" xfId="49"/>
    <cellStyle name="40% - Акцент6_Додатки 2 201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3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7 програми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415"/>
  <sheetViews>
    <sheetView showGridLines="0" showZeros="0" tabSelected="1" view="pageBreakPreview" zoomScale="75" zoomScaleNormal="90" zoomScaleSheetLayoutView="75" zoomScalePageLayoutView="0" workbookViewId="0" topLeftCell="A1">
      <pane xSplit="5" ySplit="7" topLeftCell="F40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" sqref="B2:Q2"/>
    </sheetView>
  </sheetViews>
  <sheetFormatPr defaultColWidth="9.16015625" defaultRowHeight="12.75"/>
  <cols>
    <col min="1" max="1" width="11" style="16" customWidth="1"/>
    <col min="2" max="2" width="10.16015625" style="16" customWidth="1"/>
    <col min="3" max="3" width="11.66015625" style="8" hidden="1" customWidth="1"/>
    <col min="4" max="4" width="14.5" style="8" customWidth="1"/>
    <col min="5" max="5" width="39.5" style="15" customWidth="1"/>
    <col min="6" max="6" width="23.16015625" style="15" customWidth="1"/>
    <col min="7" max="7" width="22.66015625" style="15" customWidth="1"/>
    <col min="8" max="8" width="20.5" style="15" customWidth="1"/>
    <col min="9" max="9" width="18.83203125" style="15" customWidth="1"/>
    <col min="10" max="10" width="18.16015625" style="15" customWidth="1"/>
    <col min="11" max="11" width="20.83203125" style="15" customWidth="1"/>
    <col min="12" max="12" width="17.66015625" style="15" customWidth="1"/>
    <col min="13" max="13" width="16.33203125" style="15" customWidth="1"/>
    <col min="14" max="14" width="15.33203125" style="15" customWidth="1"/>
    <col min="15" max="15" width="22" style="15" customWidth="1"/>
    <col min="16" max="16" width="21.5" style="15" customWidth="1"/>
    <col min="17" max="17" width="21.66015625" style="15" customWidth="1"/>
    <col min="18" max="16384" width="9.16015625" style="16" customWidth="1"/>
  </cols>
  <sheetData>
    <row r="1" spans="3:18" s="7" customFormat="1" ht="35.2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3" t="s">
        <v>30</v>
      </c>
      <c r="P1" s="93"/>
      <c r="Q1" s="93"/>
      <c r="R1" s="44"/>
    </row>
    <row r="2" spans="2:17" s="27" customFormat="1" ht="65.25" customHeight="1">
      <c r="B2" s="95" t="s">
        <v>396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3:17" ht="15" customHeight="1">
      <c r="C3" s="9"/>
      <c r="D3" s="9"/>
      <c r="E3" s="17"/>
      <c r="F3" s="17"/>
      <c r="G3" s="17"/>
      <c r="H3" s="5"/>
      <c r="I3" s="2"/>
      <c r="J3" s="2"/>
      <c r="K3" s="3"/>
      <c r="L3" s="4"/>
      <c r="M3" s="4"/>
      <c r="N3" s="4"/>
      <c r="O3" s="4"/>
      <c r="P3" s="4"/>
      <c r="Q3" s="13" t="s">
        <v>807</v>
      </c>
    </row>
    <row r="4" spans="1:17" ht="21.75" customHeight="1">
      <c r="A4" s="82" t="s">
        <v>535</v>
      </c>
      <c r="B4" s="85" t="s">
        <v>624</v>
      </c>
      <c r="C4" s="82" t="s">
        <v>417</v>
      </c>
      <c r="D4" s="82" t="s">
        <v>642</v>
      </c>
      <c r="E4" s="85" t="s">
        <v>621</v>
      </c>
      <c r="F4" s="94" t="s">
        <v>438</v>
      </c>
      <c r="G4" s="94"/>
      <c r="H4" s="94"/>
      <c r="I4" s="94"/>
      <c r="J4" s="94"/>
      <c r="K4" s="94" t="s">
        <v>439</v>
      </c>
      <c r="L4" s="94"/>
      <c r="M4" s="94"/>
      <c r="N4" s="94"/>
      <c r="O4" s="94"/>
      <c r="P4" s="94"/>
      <c r="Q4" s="94" t="s">
        <v>440</v>
      </c>
    </row>
    <row r="5" spans="1:17" ht="16.5" customHeight="1">
      <c r="A5" s="82"/>
      <c r="B5" s="85"/>
      <c r="C5" s="82"/>
      <c r="D5" s="82"/>
      <c r="E5" s="87"/>
      <c r="F5" s="86" t="s">
        <v>659</v>
      </c>
      <c r="G5" s="88" t="s">
        <v>441</v>
      </c>
      <c r="H5" s="87" t="s">
        <v>442</v>
      </c>
      <c r="I5" s="87"/>
      <c r="J5" s="88" t="s">
        <v>443</v>
      </c>
      <c r="K5" s="86" t="s">
        <v>659</v>
      </c>
      <c r="L5" s="88" t="s">
        <v>441</v>
      </c>
      <c r="M5" s="87" t="s">
        <v>442</v>
      </c>
      <c r="N5" s="87"/>
      <c r="O5" s="88" t="s">
        <v>443</v>
      </c>
      <c r="P5" s="6" t="s">
        <v>442</v>
      </c>
      <c r="Q5" s="94"/>
    </row>
    <row r="6" spans="1:17" ht="20.25" customHeight="1">
      <c r="A6" s="82"/>
      <c r="B6" s="85"/>
      <c r="C6" s="82"/>
      <c r="D6" s="82"/>
      <c r="E6" s="87"/>
      <c r="F6" s="87"/>
      <c r="G6" s="88"/>
      <c r="H6" s="87" t="s">
        <v>444</v>
      </c>
      <c r="I6" s="87" t="s">
        <v>445</v>
      </c>
      <c r="J6" s="88"/>
      <c r="K6" s="87"/>
      <c r="L6" s="88"/>
      <c r="M6" s="87" t="s">
        <v>444</v>
      </c>
      <c r="N6" s="87" t="s">
        <v>445</v>
      </c>
      <c r="O6" s="88"/>
      <c r="P6" s="85" t="s">
        <v>446</v>
      </c>
      <c r="Q6" s="94"/>
    </row>
    <row r="7" spans="1:17" ht="58.5" customHeight="1">
      <c r="A7" s="82"/>
      <c r="B7" s="85"/>
      <c r="C7" s="82"/>
      <c r="D7" s="82"/>
      <c r="E7" s="87"/>
      <c r="F7" s="87"/>
      <c r="G7" s="88"/>
      <c r="H7" s="87"/>
      <c r="I7" s="87"/>
      <c r="J7" s="88"/>
      <c r="K7" s="87"/>
      <c r="L7" s="88"/>
      <c r="M7" s="87"/>
      <c r="N7" s="87"/>
      <c r="O7" s="88"/>
      <c r="P7" s="85"/>
      <c r="Q7" s="94"/>
    </row>
    <row r="8" spans="1:17" s="20" customFormat="1" ht="18" customHeight="1">
      <c r="A8" s="29" t="s">
        <v>536</v>
      </c>
      <c r="B8" s="39"/>
      <c r="C8" s="39" t="s">
        <v>501</v>
      </c>
      <c r="D8" s="39"/>
      <c r="E8" s="53" t="s">
        <v>502</v>
      </c>
      <c r="F8" s="58">
        <f aca="true" t="shared" si="0" ref="F8:Q8">F9</f>
        <v>151569200</v>
      </c>
      <c r="G8" s="58">
        <f t="shared" si="0"/>
        <v>151569200</v>
      </c>
      <c r="H8" s="58">
        <f t="shared" si="0"/>
        <v>30004950</v>
      </c>
      <c r="I8" s="58">
        <f t="shared" si="0"/>
        <v>3140261</v>
      </c>
      <c r="J8" s="58">
        <f t="shared" si="0"/>
        <v>0</v>
      </c>
      <c r="K8" s="58">
        <f t="shared" si="0"/>
        <v>132930000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132930000</v>
      </c>
      <c r="P8" s="58">
        <f t="shared" si="0"/>
        <v>132930000</v>
      </c>
      <c r="Q8" s="59">
        <f t="shared" si="0"/>
        <v>284499200</v>
      </c>
    </row>
    <row r="9" spans="1:17" s="20" customFormat="1" ht="15" customHeight="1">
      <c r="A9" s="40" t="s">
        <v>537</v>
      </c>
      <c r="B9" s="40"/>
      <c r="C9" s="40" t="s">
        <v>501</v>
      </c>
      <c r="D9" s="40"/>
      <c r="E9" s="54" t="s">
        <v>502</v>
      </c>
      <c r="F9" s="60">
        <f aca="true" t="shared" si="1" ref="F9:F18">G9+J9</f>
        <v>151569200</v>
      </c>
      <c r="G9" s="60">
        <f>G10+G12+G14+G15+G18+G17+G11</f>
        <v>151569200</v>
      </c>
      <c r="H9" s="60">
        <f>H10+H12+H14+H15+H18+H17+H11</f>
        <v>30004950</v>
      </c>
      <c r="I9" s="60">
        <f>I10+I12+I14+I15+I18+I17+I11</f>
        <v>3140261</v>
      </c>
      <c r="J9" s="60">
        <f>J10+J12+J14+J15+J18+J17+J11</f>
        <v>0</v>
      </c>
      <c r="K9" s="60">
        <f aca="true" t="shared" si="2" ref="K9:K18">L9+O9</f>
        <v>132930000</v>
      </c>
      <c r="L9" s="60">
        <f>L10+L12+L14+L15+L18+L17+L11</f>
        <v>0</v>
      </c>
      <c r="M9" s="60">
        <f>M10+M12+M14+M15+M18+M17+M11</f>
        <v>0</v>
      </c>
      <c r="N9" s="60">
        <f>N10+N12+N14+N15+N18+N17+N11</f>
        <v>0</v>
      </c>
      <c r="O9" s="60">
        <f>O10+O12+O14+O15+O18+O17+O11</f>
        <v>132930000</v>
      </c>
      <c r="P9" s="60">
        <f>P10+P12+P14+P15+P18+P17+P11</f>
        <v>132930000</v>
      </c>
      <c r="Q9" s="59">
        <f>F9+K9</f>
        <v>284499200</v>
      </c>
    </row>
    <row r="10" spans="1:17" s="18" customFormat="1" ht="76.5" customHeight="1">
      <c r="A10" s="23" t="s">
        <v>104</v>
      </c>
      <c r="B10" s="23" t="s">
        <v>105</v>
      </c>
      <c r="C10" s="23" t="s">
        <v>415</v>
      </c>
      <c r="D10" s="23" t="s">
        <v>433</v>
      </c>
      <c r="E10" s="32" t="s">
        <v>103</v>
      </c>
      <c r="F10" s="61">
        <f t="shared" si="1"/>
        <v>49662998</v>
      </c>
      <c r="G10" s="61">
        <v>49662998</v>
      </c>
      <c r="H10" s="61">
        <v>27315850</v>
      </c>
      <c r="I10" s="61">
        <v>3064161</v>
      </c>
      <c r="J10" s="61"/>
      <c r="K10" s="61">
        <f t="shared" si="2"/>
        <v>600000</v>
      </c>
      <c r="L10" s="61"/>
      <c r="M10" s="61"/>
      <c r="N10" s="61"/>
      <c r="O10" s="61">
        <v>600000</v>
      </c>
      <c r="P10" s="61">
        <v>600000</v>
      </c>
      <c r="Q10" s="62">
        <f aca="true" t="shared" si="3" ref="Q10:Q18">F10+K10</f>
        <v>50262998</v>
      </c>
    </row>
    <row r="11" spans="1:17" s="18" customFormat="1" ht="30">
      <c r="A11" s="23" t="s">
        <v>690</v>
      </c>
      <c r="B11" s="23" t="s">
        <v>408</v>
      </c>
      <c r="C11" s="23"/>
      <c r="D11" s="23" t="s">
        <v>413</v>
      </c>
      <c r="E11" s="32" t="s">
        <v>691</v>
      </c>
      <c r="F11" s="61">
        <f>G11+J11</f>
        <v>6080202</v>
      </c>
      <c r="G11" s="61">
        <v>6080202</v>
      </c>
      <c r="H11" s="61"/>
      <c r="I11" s="61"/>
      <c r="J11" s="61"/>
      <c r="K11" s="61">
        <f>L11+O11</f>
        <v>0</v>
      </c>
      <c r="L11" s="61"/>
      <c r="M11" s="61"/>
      <c r="N11" s="61"/>
      <c r="O11" s="61"/>
      <c r="P11" s="61"/>
      <c r="Q11" s="62">
        <f>F11+K11</f>
        <v>6080202</v>
      </c>
    </row>
    <row r="12" spans="1:17" s="18" customFormat="1" ht="31.5" customHeight="1">
      <c r="A12" s="34" t="s">
        <v>106</v>
      </c>
      <c r="B12" s="34" t="s">
        <v>607</v>
      </c>
      <c r="C12" s="34" t="s">
        <v>449</v>
      </c>
      <c r="D12" s="34"/>
      <c r="E12" s="35" t="s">
        <v>107</v>
      </c>
      <c r="F12" s="63">
        <f>G12+J12</f>
        <v>4516000</v>
      </c>
      <c r="G12" s="63">
        <f>G13</f>
        <v>4516000</v>
      </c>
      <c r="H12" s="63">
        <f>H13</f>
        <v>2689100</v>
      </c>
      <c r="I12" s="63">
        <f>I13</f>
        <v>76100</v>
      </c>
      <c r="J12" s="63">
        <f>J13</f>
        <v>0</v>
      </c>
      <c r="K12" s="63">
        <f t="shared" si="2"/>
        <v>100000</v>
      </c>
      <c r="L12" s="63">
        <f>L13</f>
        <v>0</v>
      </c>
      <c r="M12" s="63">
        <f>M13</f>
        <v>0</v>
      </c>
      <c r="N12" s="63">
        <f>N13</f>
        <v>0</v>
      </c>
      <c r="O12" s="63">
        <f>O13</f>
        <v>100000</v>
      </c>
      <c r="P12" s="63">
        <f>P13</f>
        <v>100000</v>
      </c>
      <c r="Q12" s="62">
        <f>F12+K12</f>
        <v>4616000</v>
      </c>
    </row>
    <row r="13" spans="1:17" s="31" customFormat="1" ht="28.5" customHeight="1">
      <c r="A13" s="36" t="s">
        <v>768</v>
      </c>
      <c r="B13" s="36" t="s">
        <v>769</v>
      </c>
      <c r="C13" s="36"/>
      <c r="D13" s="36" t="s">
        <v>503</v>
      </c>
      <c r="E13" s="33" t="s">
        <v>770</v>
      </c>
      <c r="F13" s="69">
        <f>G13+J13</f>
        <v>4516000</v>
      </c>
      <c r="G13" s="69">
        <v>4516000</v>
      </c>
      <c r="H13" s="69">
        <v>2689100</v>
      </c>
      <c r="I13" s="69">
        <v>76100</v>
      </c>
      <c r="J13" s="69"/>
      <c r="K13" s="69">
        <f>L13+O13</f>
        <v>100000</v>
      </c>
      <c r="L13" s="69"/>
      <c r="M13" s="69"/>
      <c r="N13" s="69"/>
      <c r="O13" s="69">
        <v>100000</v>
      </c>
      <c r="P13" s="69">
        <v>100000</v>
      </c>
      <c r="Q13" s="65">
        <f>F13+K13</f>
        <v>4616000</v>
      </c>
    </row>
    <row r="14" spans="1:17" s="18" customFormat="1" ht="30">
      <c r="A14" s="23" t="s">
        <v>111</v>
      </c>
      <c r="B14" s="23" t="s">
        <v>112</v>
      </c>
      <c r="C14" s="23">
        <v>180409</v>
      </c>
      <c r="D14" s="23" t="s">
        <v>448</v>
      </c>
      <c r="E14" s="32" t="s">
        <v>538</v>
      </c>
      <c r="F14" s="61">
        <f t="shared" si="1"/>
        <v>0</v>
      </c>
      <c r="G14" s="61"/>
      <c r="H14" s="61"/>
      <c r="I14" s="61"/>
      <c r="J14" s="61"/>
      <c r="K14" s="61">
        <f t="shared" si="2"/>
        <v>106460000</v>
      </c>
      <c r="L14" s="61">
        <v>0</v>
      </c>
      <c r="M14" s="61">
        <v>0</v>
      </c>
      <c r="N14" s="61">
        <v>0</v>
      </c>
      <c r="O14" s="61">
        <v>106460000</v>
      </c>
      <c r="P14" s="61">
        <v>106460000</v>
      </c>
      <c r="Q14" s="62">
        <f t="shared" si="3"/>
        <v>106460000</v>
      </c>
    </row>
    <row r="15" spans="1:17" s="11" customFormat="1" ht="18.75" customHeight="1">
      <c r="A15" s="34" t="s">
        <v>113</v>
      </c>
      <c r="B15" s="34" t="s">
        <v>114</v>
      </c>
      <c r="C15" s="34" t="s">
        <v>416</v>
      </c>
      <c r="D15" s="34"/>
      <c r="E15" s="35" t="s">
        <v>115</v>
      </c>
      <c r="F15" s="63">
        <f t="shared" si="1"/>
        <v>25000000</v>
      </c>
      <c r="G15" s="63">
        <f>G16</f>
        <v>25000000</v>
      </c>
      <c r="H15" s="63">
        <f>H16</f>
        <v>0</v>
      </c>
      <c r="I15" s="63">
        <f>I16</f>
        <v>0</v>
      </c>
      <c r="J15" s="63">
        <f>J16</f>
        <v>0</v>
      </c>
      <c r="K15" s="63">
        <f t="shared" si="2"/>
        <v>4000000</v>
      </c>
      <c r="L15" s="63">
        <f>L16</f>
        <v>0</v>
      </c>
      <c r="M15" s="63">
        <f>M16</f>
        <v>0</v>
      </c>
      <c r="N15" s="63">
        <f>N16</f>
        <v>0</v>
      </c>
      <c r="O15" s="63">
        <f>O16</f>
        <v>4000000</v>
      </c>
      <c r="P15" s="63">
        <f>P16</f>
        <v>4000000</v>
      </c>
      <c r="Q15" s="62">
        <f t="shared" si="3"/>
        <v>29000000</v>
      </c>
    </row>
    <row r="16" spans="1:17" s="31" customFormat="1" ht="30">
      <c r="A16" s="36" t="s">
        <v>756</v>
      </c>
      <c r="B16" s="36" t="s">
        <v>754</v>
      </c>
      <c r="C16" s="36"/>
      <c r="D16" s="36" t="s">
        <v>448</v>
      </c>
      <c r="E16" s="33" t="s">
        <v>808</v>
      </c>
      <c r="F16" s="69">
        <f t="shared" si="1"/>
        <v>25000000</v>
      </c>
      <c r="G16" s="69">
        <v>25000000</v>
      </c>
      <c r="H16" s="69"/>
      <c r="I16" s="69"/>
      <c r="J16" s="69"/>
      <c r="K16" s="69">
        <f t="shared" si="2"/>
        <v>4000000</v>
      </c>
      <c r="L16" s="69"/>
      <c r="M16" s="69"/>
      <c r="N16" s="69"/>
      <c r="O16" s="69">
        <v>4000000</v>
      </c>
      <c r="P16" s="69">
        <v>4000000</v>
      </c>
      <c r="Q16" s="65">
        <f t="shared" si="3"/>
        <v>29000000</v>
      </c>
    </row>
    <row r="17" spans="1:17" s="18" customFormat="1" ht="30" customHeight="1">
      <c r="A17" s="23" t="s">
        <v>108</v>
      </c>
      <c r="B17" s="23" t="s">
        <v>109</v>
      </c>
      <c r="C17" s="23"/>
      <c r="D17" s="23" t="s">
        <v>504</v>
      </c>
      <c r="E17" s="32" t="s">
        <v>110</v>
      </c>
      <c r="F17" s="61">
        <f t="shared" si="1"/>
        <v>5310000</v>
      </c>
      <c r="G17" s="61">
        <v>5310000</v>
      </c>
      <c r="H17" s="61"/>
      <c r="I17" s="61"/>
      <c r="J17" s="61"/>
      <c r="K17" s="61">
        <f t="shared" si="2"/>
        <v>0</v>
      </c>
      <c r="L17" s="61"/>
      <c r="M17" s="61"/>
      <c r="N17" s="61"/>
      <c r="O17" s="61"/>
      <c r="P17" s="61"/>
      <c r="Q17" s="62">
        <f t="shared" si="3"/>
        <v>5310000</v>
      </c>
    </row>
    <row r="18" spans="1:17" s="18" customFormat="1" ht="24" customHeight="1">
      <c r="A18" s="23" t="s">
        <v>118</v>
      </c>
      <c r="B18" s="23" t="s">
        <v>117</v>
      </c>
      <c r="C18" s="23">
        <v>250380</v>
      </c>
      <c r="D18" s="23" t="s">
        <v>408</v>
      </c>
      <c r="E18" s="32" t="s">
        <v>116</v>
      </c>
      <c r="F18" s="61">
        <f t="shared" si="1"/>
        <v>61000000</v>
      </c>
      <c r="G18" s="61">
        <f>G21+G20+G23+G22+G24</f>
        <v>61000000</v>
      </c>
      <c r="H18" s="61">
        <f>H21+H20+H23+H22+H24</f>
        <v>0</v>
      </c>
      <c r="I18" s="61">
        <f>I21+I20+I23+I22+I24</f>
        <v>0</v>
      </c>
      <c r="J18" s="61">
        <f>J21+J20+J23+J22+J24</f>
        <v>0</v>
      </c>
      <c r="K18" s="61">
        <f t="shared" si="2"/>
        <v>21770000</v>
      </c>
      <c r="L18" s="61">
        <f>L21+L20+L23+L22+L24</f>
        <v>0</v>
      </c>
      <c r="M18" s="61">
        <f>M21+M20+M23+M22+M24</f>
        <v>0</v>
      </c>
      <c r="N18" s="61">
        <f>N21+N20+N23+N22+N24</f>
        <v>0</v>
      </c>
      <c r="O18" s="61">
        <f>O21+O20+O23+O22+O24</f>
        <v>21770000</v>
      </c>
      <c r="P18" s="61">
        <f>P21+P20+P23+P22+P24</f>
        <v>21770000</v>
      </c>
      <c r="Q18" s="62">
        <f t="shared" si="3"/>
        <v>82770000</v>
      </c>
    </row>
    <row r="19" spans="1:17" s="11" customFormat="1" ht="15.75" customHeight="1">
      <c r="A19" s="23"/>
      <c r="B19" s="23"/>
      <c r="C19" s="23"/>
      <c r="D19" s="23"/>
      <c r="E19" s="32" t="s">
        <v>451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18" customFormat="1" ht="70.5" customHeight="1">
      <c r="A20" s="23"/>
      <c r="B20" s="23"/>
      <c r="C20" s="23"/>
      <c r="D20" s="23"/>
      <c r="E20" s="32" t="s">
        <v>31</v>
      </c>
      <c r="F20" s="61">
        <f>G20+J20</f>
        <v>60000000</v>
      </c>
      <c r="G20" s="61">
        <v>60000000</v>
      </c>
      <c r="H20" s="61"/>
      <c r="I20" s="61"/>
      <c r="J20" s="61"/>
      <c r="K20" s="61">
        <f>L20+O20</f>
        <v>0</v>
      </c>
      <c r="L20" s="61"/>
      <c r="M20" s="61"/>
      <c r="N20" s="61"/>
      <c r="O20" s="61"/>
      <c r="P20" s="61"/>
      <c r="Q20" s="62">
        <f>F20+K20</f>
        <v>60000000</v>
      </c>
    </row>
    <row r="21" spans="1:17" s="18" customFormat="1" ht="154.5" customHeight="1">
      <c r="A21" s="23"/>
      <c r="B21" s="23"/>
      <c r="C21" s="23"/>
      <c r="D21" s="23"/>
      <c r="E21" s="32" t="s">
        <v>809</v>
      </c>
      <c r="F21" s="61">
        <f>G21+J21</f>
        <v>0</v>
      </c>
      <c r="G21" s="61"/>
      <c r="H21" s="61"/>
      <c r="I21" s="61"/>
      <c r="J21" s="61"/>
      <c r="K21" s="61">
        <f>L21+O21</f>
        <v>5000000</v>
      </c>
      <c r="L21" s="61"/>
      <c r="M21" s="61"/>
      <c r="N21" s="61"/>
      <c r="O21" s="61">
        <v>5000000</v>
      </c>
      <c r="P21" s="61">
        <v>5000000</v>
      </c>
      <c r="Q21" s="62">
        <f>F21+K21</f>
        <v>5000000</v>
      </c>
    </row>
    <row r="22" spans="1:17" s="18" customFormat="1" ht="72" customHeight="1">
      <c r="A22" s="23"/>
      <c r="B22" s="23"/>
      <c r="C22" s="23"/>
      <c r="D22" s="23"/>
      <c r="E22" s="32" t="s">
        <v>692</v>
      </c>
      <c r="F22" s="61">
        <f>G22+J22</f>
        <v>0</v>
      </c>
      <c r="G22" s="61"/>
      <c r="H22" s="61"/>
      <c r="I22" s="61"/>
      <c r="J22" s="61"/>
      <c r="K22" s="61">
        <f>L22+O22</f>
        <v>16770000</v>
      </c>
      <c r="L22" s="61"/>
      <c r="M22" s="61"/>
      <c r="N22" s="61"/>
      <c r="O22" s="61">
        <v>16770000</v>
      </c>
      <c r="P22" s="61">
        <v>16770000</v>
      </c>
      <c r="Q22" s="62">
        <f>F22+K22</f>
        <v>16770000</v>
      </c>
    </row>
    <row r="23" spans="1:17" s="18" customFormat="1" ht="100.5" customHeight="1">
      <c r="A23" s="23"/>
      <c r="B23" s="23"/>
      <c r="C23" s="23"/>
      <c r="D23" s="23"/>
      <c r="E23" s="32" t="s">
        <v>265</v>
      </c>
      <c r="F23" s="61">
        <f>G23+J23</f>
        <v>1000000</v>
      </c>
      <c r="G23" s="61">
        <v>1000000</v>
      </c>
      <c r="H23" s="61"/>
      <c r="I23" s="61"/>
      <c r="J23" s="61"/>
      <c r="K23" s="61">
        <f>L23+O23</f>
        <v>0</v>
      </c>
      <c r="L23" s="61"/>
      <c r="M23" s="61"/>
      <c r="N23" s="61"/>
      <c r="O23" s="61"/>
      <c r="P23" s="61"/>
      <c r="Q23" s="62">
        <f>F23+K23</f>
        <v>1000000</v>
      </c>
    </row>
    <row r="24" spans="1:17" s="18" customFormat="1" ht="74.25" customHeight="1" hidden="1">
      <c r="A24" s="23"/>
      <c r="B24" s="23"/>
      <c r="C24" s="23"/>
      <c r="D24" s="23"/>
      <c r="E24" s="32" t="s">
        <v>395</v>
      </c>
      <c r="F24" s="61">
        <f>G24+J24</f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>
        <f>F24+K24</f>
        <v>0</v>
      </c>
    </row>
    <row r="25" spans="1:17" s="20" customFormat="1" ht="28.5" customHeight="1">
      <c r="A25" s="29" t="s">
        <v>119</v>
      </c>
      <c r="B25" s="29"/>
      <c r="C25" s="29" t="s">
        <v>121</v>
      </c>
      <c r="D25" s="29"/>
      <c r="E25" s="30" t="s">
        <v>630</v>
      </c>
      <c r="F25" s="58">
        <f>F26</f>
        <v>5558600</v>
      </c>
      <c r="G25" s="58">
        <f aca="true" t="shared" si="4" ref="G25:Q25">G26</f>
        <v>5558600</v>
      </c>
      <c r="H25" s="58">
        <f t="shared" si="4"/>
        <v>2236375</v>
      </c>
      <c r="I25" s="58">
        <f t="shared" si="4"/>
        <v>53200</v>
      </c>
      <c r="J25" s="58">
        <f t="shared" si="4"/>
        <v>0</v>
      </c>
      <c r="K25" s="58">
        <f t="shared" si="4"/>
        <v>40000</v>
      </c>
      <c r="L25" s="58">
        <f t="shared" si="4"/>
        <v>0</v>
      </c>
      <c r="M25" s="58">
        <f t="shared" si="4"/>
        <v>0</v>
      </c>
      <c r="N25" s="58">
        <f t="shared" si="4"/>
        <v>0</v>
      </c>
      <c r="O25" s="58">
        <f t="shared" si="4"/>
        <v>40000</v>
      </c>
      <c r="P25" s="58">
        <f>P26</f>
        <v>40000</v>
      </c>
      <c r="Q25" s="59">
        <f t="shared" si="4"/>
        <v>5598600</v>
      </c>
    </row>
    <row r="26" spans="1:17" s="20" customFormat="1" ht="23.25" customHeight="1">
      <c r="A26" s="40" t="s">
        <v>120</v>
      </c>
      <c r="B26" s="23"/>
      <c r="C26" s="40" t="s">
        <v>121</v>
      </c>
      <c r="D26" s="23"/>
      <c r="E26" s="55" t="s">
        <v>630</v>
      </c>
      <c r="F26" s="60">
        <f>G26+J26</f>
        <v>5558600</v>
      </c>
      <c r="G26" s="60">
        <f>G27+G28+G30</f>
        <v>5558600</v>
      </c>
      <c r="H26" s="60">
        <f>H27+H28+H30</f>
        <v>2236375</v>
      </c>
      <c r="I26" s="60">
        <f>I27+I28+I30</f>
        <v>53200</v>
      </c>
      <c r="J26" s="60">
        <f>J27+J28+J30</f>
        <v>0</v>
      </c>
      <c r="K26" s="60">
        <f>L26+O26</f>
        <v>40000</v>
      </c>
      <c r="L26" s="60">
        <f>L27+L28+L30</f>
        <v>0</v>
      </c>
      <c r="M26" s="60">
        <f>M27+M28+M30</f>
        <v>0</v>
      </c>
      <c r="N26" s="60">
        <f>N27+N28+N30</f>
        <v>0</v>
      </c>
      <c r="O26" s="60">
        <f>O27+O28+O30</f>
        <v>40000</v>
      </c>
      <c r="P26" s="60">
        <f>P27+P28+P30</f>
        <v>40000</v>
      </c>
      <c r="Q26" s="59">
        <f>F26+K26</f>
        <v>5598600</v>
      </c>
    </row>
    <row r="27" spans="1:17" s="18" customFormat="1" ht="33" customHeight="1">
      <c r="A27" s="23" t="s">
        <v>122</v>
      </c>
      <c r="B27" s="23" t="s">
        <v>549</v>
      </c>
      <c r="C27" s="23" t="s">
        <v>453</v>
      </c>
      <c r="D27" s="23" t="s">
        <v>505</v>
      </c>
      <c r="E27" s="32" t="s">
        <v>123</v>
      </c>
      <c r="F27" s="61">
        <f>G27+J27</f>
        <v>995000</v>
      </c>
      <c r="G27" s="61">
        <v>995000</v>
      </c>
      <c r="H27" s="61"/>
      <c r="I27" s="61"/>
      <c r="J27" s="61"/>
      <c r="K27" s="61">
        <f>L27+O27</f>
        <v>0</v>
      </c>
      <c r="L27" s="61"/>
      <c r="M27" s="61"/>
      <c r="N27" s="61"/>
      <c r="O27" s="61"/>
      <c r="P27" s="61"/>
      <c r="Q27" s="62">
        <f>F27+K27</f>
        <v>995000</v>
      </c>
    </row>
    <row r="28" spans="1:17" s="18" customFormat="1" ht="21.75" customHeight="1">
      <c r="A28" s="34" t="s">
        <v>12</v>
      </c>
      <c r="B28" s="34" t="s">
        <v>798</v>
      </c>
      <c r="C28" s="34" t="s">
        <v>454</v>
      </c>
      <c r="D28" s="34"/>
      <c r="E28" s="35" t="s">
        <v>124</v>
      </c>
      <c r="F28" s="63">
        <f>G28+J28</f>
        <v>2961200</v>
      </c>
      <c r="G28" s="63">
        <f>G29</f>
        <v>2961200</v>
      </c>
      <c r="H28" s="63">
        <f>H29</f>
        <v>2236375</v>
      </c>
      <c r="I28" s="63">
        <f>I29</f>
        <v>53200</v>
      </c>
      <c r="J28" s="63">
        <f>J29</f>
        <v>0</v>
      </c>
      <c r="K28" s="63">
        <f>L28+O28</f>
        <v>40000</v>
      </c>
      <c r="L28" s="63">
        <f>L29</f>
        <v>0</v>
      </c>
      <c r="M28" s="63">
        <f>M29</f>
        <v>0</v>
      </c>
      <c r="N28" s="63">
        <f>N29</f>
        <v>0</v>
      </c>
      <c r="O28" s="63">
        <f>O29</f>
        <v>40000</v>
      </c>
      <c r="P28" s="63">
        <f>P29</f>
        <v>40000</v>
      </c>
      <c r="Q28" s="62">
        <f>F28+K28</f>
        <v>3001200</v>
      </c>
    </row>
    <row r="29" spans="1:17" s="31" customFormat="1" ht="40.5" customHeight="1">
      <c r="A29" s="36" t="s">
        <v>13</v>
      </c>
      <c r="B29" s="36" t="s">
        <v>801</v>
      </c>
      <c r="C29" s="36" t="s">
        <v>454</v>
      </c>
      <c r="D29" s="36" t="s">
        <v>506</v>
      </c>
      <c r="E29" s="33" t="s">
        <v>803</v>
      </c>
      <c r="F29" s="69">
        <f>G29+J29</f>
        <v>2961200</v>
      </c>
      <c r="G29" s="69">
        <v>2961200</v>
      </c>
      <c r="H29" s="69">
        <v>2236375</v>
      </c>
      <c r="I29" s="69">
        <v>53200</v>
      </c>
      <c r="J29" s="69"/>
      <c r="K29" s="69">
        <f>L29+O29</f>
        <v>40000</v>
      </c>
      <c r="L29" s="69"/>
      <c r="M29" s="69"/>
      <c r="N29" s="69"/>
      <c r="O29" s="69">
        <v>40000</v>
      </c>
      <c r="P29" s="69">
        <v>40000</v>
      </c>
      <c r="Q29" s="65">
        <f>F29+K29</f>
        <v>3001200</v>
      </c>
    </row>
    <row r="30" spans="1:17" s="18" customFormat="1" ht="72" customHeight="1">
      <c r="A30" s="23" t="s">
        <v>126</v>
      </c>
      <c r="B30" s="23" t="s">
        <v>127</v>
      </c>
      <c r="C30" s="23">
        <v>250388</v>
      </c>
      <c r="D30" s="23" t="s">
        <v>408</v>
      </c>
      <c r="E30" s="32" t="s">
        <v>125</v>
      </c>
      <c r="F30" s="61">
        <f>G30+J30</f>
        <v>1602400</v>
      </c>
      <c r="G30" s="61">
        <v>1602400</v>
      </c>
      <c r="H30" s="61"/>
      <c r="I30" s="61"/>
      <c r="J30" s="61"/>
      <c r="K30" s="61">
        <f>L30+O30</f>
        <v>0</v>
      </c>
      <c r="L30" s="61"/>
      <c r="M30" s="61"/>
      <c r="N30" s="61"/>
      <c r="O30" s="61"/>
      <c r="P30" s="61"/>
      <c r="Q30" s="62">
        <f>F30+K30</f>
        <v>1602400</v>
      </c>
    </row>
    <row r="31" spans="1:17" s="20" customFormat="1" ht="42.75">
      <c r="A31" s="29" t="s">
        <v>132</v>
      </c>
      <c r="B31" s="39"/>
      <c r="C31" s="39" t="s">
        <v>134</v>
      </c>
      <c r="D31" s="39"/>
      <c r="E31" s="53" t="s">
        <v>625</v>
      </c>
      <c r="F31" s="58">
        <f>F32</f>
        <v>2040133856.3700001</v>
      </c>
      <c r="G31" s="58">
        <f aca="true" t="shared" si="5" ref="G31:Q31">G32</f>
        <v>1962697101.3700001</v>
      </c>
      <c r="H31" s="58">
        <f t="shared" si="5"/>
        <v>761711174</v>
      </c>
      <c r="I31" s="58">
        <f t="shared" si="5"/>
        <v>130108272</v>
      </c>
      <c r="J31" s="58">
        <f t="shared" si="5"/>
        <v>77436755</v>
      </c>
      <c r="K31" s="58">
        <f t="shared" si="5"/>
        <v>203575699.67000002</v>
      </c>
      <c r="L31" s="58">
        <f t="shared" si="5"/>
        <v>57658130</v>
      </c>
      <c r="M31" s="58">
        <f t="shared" si="5"/>
        <v>6303809</v>
      </c>
      <c r="N31" s="58">
        <f t="shared" si="5"/>
        <v>3713555</v>
      </c>
      <c r="O31" s="58">
        <f t="shared" si="5"/>
        <v>145917569.67000002</v>
      </c>
      <c r="P31" s="58">
        <f t="shared" si="5"/>
        <v>144634091.67000002</v>
      </c>
      <c r="Q31" s="59">
        <f t="shared" si="5"/>
        <v>2243709556.04</v>
      </c>
    </row>
    <row r="32" spans="1:17" s="20" customFormat="1" ht="43.5" customHeight="1">
      <c r="A32" s="40" t="s">
        <v>133</v>
      </c>
      <c r="B32" s="23"/>
      <c r="C32" s="40" t="s">
        <v>134</v>
      </c>
      <c r="D32" s="23"/>
      <c r="E32" s="55" t="s">
        <v>625</v>
      </c>
      <c r="F32" s="60">
        <f>G32+J32</f>
        <v>2040133856.3700001</v>
      </c>
      <c r="G32" s="60">
        <f>G33+G36+G39+G42+G43+G46+G49+G50+G53+G54+G57+G58+G61+G63+G71+G68+G69+G77+G66+G70</f>
        <v>1962697101.3700001</v>
      </c>
      <c r="H32" s="60">
        <f>H33+H36+H39+H42+H43+H46+H49+H50+H53+H54+H57+H58+H61+H63+H71+H68+H69+H77+H66+H70</f>
        <v>761711174</v>
      </c>
      <c r="I32" s="60">
        <f>I33+I36+I39+I42+I43+I46+I49+I50+I53+I54+I57+I58+I61+I63+I71+I68+I69+I77+I66+I70</f>
        <v>130108272</v>
      </c>
      <c r="J32" s="60">
        <f>J33+J36+J39+J42+J43+J46+J49+J50+J53+J54+J57+J58+J61+J63+J71+J68+J69+J77+J66+J70</f>
        <v>77436755</v>
      </c>
      <c r="K32" s="60">
        <f>L32+O32</f>
        <v>203575699.67000002</v>
      </c>
      <c r="L32" s="60">
        <f>L33+L36+L39+L42+L43+L46+L49+L50+L53+L54+L57+L58+L61+L63+L71+L68+L69+L77+L66+L70</f>
        <v>57658130</v>
      </c>
      <c r="M32" s="60">
        <f>M33+M36+M39+M42+M43+M46+M49+M50+M53+M54+M57+M58+M61+M63+M71+M68+M69+M77+M66+M70</f>
        <v>6303809</v>
      </c>
      <c r="N32" s="60">
        <f>N33+N36+N39+N42+N43+N46+N49+N50+N53+N54+N57+N58+N61+N63+N71+N68+N69+N77+N66+N70</f>
        <v>3713555</v>
      </c>
      <c r="O32" s="60">
        <f>O33+O36+O39+O42+O43+O46+O49+O50+O53+O54+O57+O58+O61+O63+O71+O68+O69+O77+O66+O70</f>
        <v>145917569.67000002</v>
      </c>
      <c r="P32" s="60">
        <f>P33+P36+P39+P42+P43+P46+P49+P50+P53+P54+P57+P58+P61+P63+P71+P68+P69+P77+P66+P70</f>
        <v>144634091.67000002</v>
      </c>
      <c r="Q32" s="59">
        <f>F32+K32</f>
        <v>2243709556.04</v>
      </c>
    </row>
    <row r="33" spans="1:17" s="18" customFormat="1" ht="57" customHeight="1">
      <c r="A33" s="74" t="s">
        <v>135</v>
      </c>
      <c r="B33" s="74" t="s">
        <v>512</v>
      </c>
      <c r="C33" s="77" t="s">
        <v>455</v>
      </c>
      <c r="D33" s="74" t="s">
        <v>507</v>
      </c>
      <c r="E33" s="32" t="s">
        <v>543</v>
      </c>
      <c r="F33" s="61">
        <f aca="true" t="shared" si="6" ref="F33:F63">G33+J33</f>
        <v>136275409</v>
      </c>
      <c r="G33" s="61">
        <v>136275409</v>
      </c>
      <c r="H33" s="61">
        <v>75687396</v>
      </c>
      <c r="I33" s="61">
        <v>13897055</v>
      </c>
      <c r="J33" s="61"/>
      <c r="K33" s="61">
        <f>L33+O33</f>
        <v>5814797</v>
      </c>
      <c r="L33" s="61">
        <v>14600</v>
      </c>
      <c r="M33" s="61"/>
      <c r="N33" s="61">
        <v>1200</v>
      </c>
      <c r="O33" s="61">
        <v>5800197</v>
      </c>
      <c r="P33" s="61">
        <v>5800197</v>
      </c>
      <c r="Q33" s="62">
        <f aca="true" t="shared" si="7" ref="Q33:Q63">F33+K33</f>
        <v>142090206</v>
      </c>
    </row>
    <row r="34" spans="1:17" s="18" customFormat="1" ht="15.75" customHeight="1">
      <c r="A34" s="75"/>
      <c r="B34" s="75"/>
      <c r="C34" s="77"/>
      <c r="D34" s="75"/>
      <c r="E34" s="33" t="s">
        <v>451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s="18" customFormat="1" ht="27.75" customHeight="1">
      <c r="A35" s="76"/>
      <c r="B35" s="76"/>
      <c r="C35" s="77"/>
      <c r="D35" s="76"/>
      <c r="E35" s="33" t="s">
        <v>452</v>
      </c>
      <c r="F35" s="64">
        <f>G35+J35</f>
        <v>61954476</v>
      </c>
      <c r="G35" s="64">
        <v>61954476</v>
      </c>
      <c r="H35" s="64">
        <v>50774691</v>
      </c>
      <c r="I35" s="64"/>
      <c r="J35" s="64"/>
      <c r="K35" s="64">
        <f>L35+O35</f>
        <v>460075</v>
      </c>
      <c r="L35" s="64"/>
      <c r="M35" s="64"/>
      <c r="N35" s="64"/>
      <c r="O35" s="64">
        <v>460075</v>
      </c>
      <c r="P35" s="64">
        <v>460075</v>
      </c>
      <c r="Q35" s="65">
        <f t="shared" si="7"/>
        <v>62414551</v>
      </c>
    </row>
    <row r="36" spans="1:17" s="18" customFormat="1" ht="85.5" customHeight="1">
      <c r="A36" s="77" t="s">
        <v>136</v>
      </c>
      <c r="B36" s="77" t="s">
        <v>404</v>
      </c>
      <c r="C36" s="77" t="s">
        <v>456</v>
      </c>
      <c r="D36" s="77" t="s">
        <v>507</v>
      </c>
      <c r="E36" s="32" t="s">
        <v>544</v>
      </c>
      <c r="F36" s="61">
        <f t="shared" si="6"/>
        <v>451546065</v>
      </c>
      <c r="G36" s="61">
        <v>451546065</v>
      </c>
      <c r="H36" s="61">
        <v>290761884</v>
      </c>
      <c r="I36" s="61">
        <v>31098591</v>
      </c>
      <c r="J36" s="61"/>
      <c r="K36" s="61">
        <f>L36+O36</f>
        <v>21292067</v>
      </c>
      <c r="L36" s="61">
        <v>716540</v>
      </c>
      <c r="M36" s="61">
        <v>176860</v>
      </c>
      <c r="N36" s="61">
        <v>131940</v>
      </c>
      <c r="O36" s="61">
        <v>20575527</v>
      </c>
      <c r="P36" s="61">
        <v>20575527</v>
      </c>
      <c r="Q36" s="62">
        <f t="shared" si="7"/>
        <v>472838132</v>
      </c>
    </row>
    <row r="37" spans="1:17" s="18" customFormat="1" ht="15">
      <c r="A37" s="77"/>
      <c r="B37" s="77"/>
      <c r="C37" s="77"/>
      <c r="D37" s="77"/>
      <c r="E37" s="33" t="s">
        <v>451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s="18" customFormat="1" ht="30">
      <c r="A38" s="77"/>
      <c r="B38" s="77"/>
      <c r="C38" s="77"/>
      <c r="D38" s="77"/>
      <c r="E38" s="33" t="s">
        <v>452</v>
      </c>
      <c r="F38" s="64">
        <f t="shared" si="6"/>
        <v>277551037</v>
      </c>
      <c r="G38" s="64">
        <v>277551037</v>
      </c>
      <c r="H38" s="64">
        <v>227466071</v>
      </c>
      <c r="I38" s="64"/>
      <c r="J38" s="64"/>
      <c r="K38" s="64">
        <f>L38+O38</f>
        <v>1333270</v>
      </c>
      <c r="L38" s="64"/>
      <c r="M38" s="64"/>
      <c r="N38" s="64"/>
      <c r="O38" s="64">
        <v>1333270</v>
      </c>
      <c r="P38" s="64">
        <v>1333270</v>
      </c>
      <c r="Q38" s="65">
        <f t="shared" si="7"/>
        <v>278884307</v>
      </c>
    </row>
    <row r="39" spans="1:17" s="18" customFormat="1" ht="124.5" customHeight="1">
      <c r="A39" s="77" t="s">
        <v>137</v>
      </c>
      <c r="B39" s="77" t="s">
        <v>545</v>
      </c>
      <c r="C39" s="77" t="s">
        <v>457</v>
      </c>
      <c r="D39" s="77" t="s">
        <v>507</v>
      </c>
      <c r="E39" s="32" t="s">
        <v>150</v>
      </c>
      <c r="F39" s="61">
        <f t="shared" si="6"/>
        <v>55908554</v>
      </c>
      <c r="G39" s="61">
        <v>55908554</v>
      </c>
      <c r="H39" s="61">
        <v>29665662</v>
      </c>
      <c r="I39" s="61">
        <v>5282447</v>
      </c>
      <c r="J39" s="61"/>
      <c r="K39" s="61">
        <f>L39+O39</f>
        <v>9376756</v>
      </c>
      <c r="L39" s="61">
        <v>500000</v>
      </c>
      <c r="M39" s="61">
        <v>360000</v>
      </c>
      <c r="N39" s="61">
        <v>13128</v>
      </c>
      <c r="O39" s="61">
        <v>8876756</v>
      </c>
      <c r="P39" s="61">
        <v>8876756</v>
      </c>
      <c r="Q39" s="62">
        <f t="shared" si="7"/>
        <v>65285310</v>
      </c>
    </row>
    <row r="40" spans="1:17" s="18" customFormat="1" ht="15">
      <c r="A40" s="77"/>
      <c r="B40" s="77"/>
      <c r="C40" s="77"/>
      <c r="D40" s="77"/>
      <c r="E40" s="33" t="s">
        <v>451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s="18" customFormat="1" ht="30">
      <c r="A41" s="77"/>
      <c r="B41" s="77"/>
      <c r="C41" s="77"/>
      <c r="D41" s="77"/>
      <c r="E41" s="33" t="s">
        <v>452</v>
      </c>
      <c r="F41" s="64">
        <f t="shared" si="6"/>
        <v>26205975</v>
      </c>
      <c r="G41" s="64">
        <v>26205975</v>
      </c>
      <c r="H41" s="64">
        <v>21480307</v>
      </c>
      <c r="I41" s="64"/>
      <c r="J41" s="64"/>
      <c r="K41" s="64">
        <f>L41+O41</f>
        <v>0</v>
      </c>
      <c r="L41" s="64"/>
      <c r="M41" s="64"/>
      <c r="N41" s="64"/>
      <c r="O41" s="64"/>
      <c r="P41" s="64"/>
      <c r="Q41" s="65">
        <f t="shared" si="7"/>
        <v>26205975</v>
      </c>
    </row>
    <row r="42" spans="1:17" s="18" customFormat="1" ht="48" customHeight="1">
      <c r="A42" s="23" t="s">
        <v>140</v>
      </c>
      <c r="B42" s="23" t="s">
        <v>506</v>
      </c>
      <c r="C42" s="23" t="s">
        <v>458</v>
      </c>
      <c r="D42" s="23" t="s">
        <v>508</v>
      </c>
      <c r="E42" s="32" t="s">
        <v>546</v>
      </c>
      <c r="F42" s="61">
        <f t="shared" si="6"/>
        <v>36377427</v>
      </c>
      <c r="G42" s="61">
        <v>36377427</v>
      </c>
      <c r="H42" s="61">
        <v>18419642</v>
      </c>
      <c r="I42" s="61">
        <v>2355057</v>
      </c>
      <c r="J42" s="61"/>
      <c r="K42" s="61">
        <f>L42+O42</f>
        <v>3296576</v>
      </c>
      <c r="L42" s="61">
        <v>1146200</v>
      </c>
      <c r="M42" s="61">
        <v>220000</v>
      </c>
      <c r="N42" s="61">
        <v>27265</v>
      </c>
      <c r="O42" s="61">
        <v>2150376</v>
      </c>
      <c r="P42" s="61">
        <v>1770376</v>
      </c>
      <c r="Q42" s="62">
        <f t="shared" si="7"/>
        <v>39674003</v>
      </c>
    </row>
    <row r="43" spans="1:17" s="18" customFormat="1" ht="45" customHeight="1">
      <c r="A43" s="74" t="s">
        <v>152</v>
      </c>
      <c r="B43" s="74" t="s">
        <v>153</v>
      </c>
      <c r="C43" s="74" t="s">
        <v>459</v>
      </c>
      <c r="D43" s="74" t="s">
        <v>509</v>
      </c>
      <c r="E43" s="32" t="s">
        <v>151</v>
      </c>
      <c r="F43" s="61">
        <f>G43+J43</f>
        <v>566739072</v>
      </c>
      <c r="G43" s="61">
        <v>566739072</v>
      </c>
      <c r="H43" s="61">
        <v>319837296</v>
      </c>
      <c r="I43" s="61">
        <v>72206676</v>
      </c>
      <c r="J43" s="61"/>
      <c r="K43" s="61">
        <f>L43+O43</f>
        <v>29415037</v>
      </c>
      <c r="L43" s="61">
        <v>26217007</v>
      </c>
      <c r="M43" s="61">
        <v>5546949</v>
      </c>
      <c r="N43" s="61">
        <v>3540022</v>
      </c>
      <c r="O43" s="61">
        <v>3198030</v>
      </c>
      <c r="P43" s="61">
        <v>2490000</v>
      </c>
      <c r="Q43" s="62">
        <f t="shared" si="7"/>
        <v>596154109</v>
      </c>
    </row>
    <row r="44" spans="1:17" s="18" customFormat="1" ht="15">
      <c r="A44" s="83"/>
      <c r="B44" s="83"/>
      <c r="C44" s="75"/>
      <c r="D44" s="83"/>
      <c r="E44" s="33" t="s">
        <v>451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s="31" customFormat="1" ht="30">
      <c r="A45" s="84"/>
      <c r="B45" s="84"/>
      <c r="C45" s="76"/>
      <c r="D45" s="84"/>
      <c r="E45" s="33" t="s">
        <v>452</v>
      </c>
      <c r="F45" s="69">
        <f t="shared" si="6"/>
        <v>112619000</v>
      </c>
      <c r="G45" s="69">
        <v>112619000</v>
      </c>
      <c r="H45" s="69">
        <v>91950000</v>
      </c>
      <c r="I45" s="69"/>
      <c r="J45" s="69"/>
      <c r="K45" s="69">
        <f aca="true" t="shared" si="8" ref="K45:K57">L45+O45</f>
        <v>2490000</v>
      </c>
      <c r="L45" s="69"/>
      <c r="M45" s="69"/>
      <c r="N45" s="69"/>
      <c r="O45" s="69">
        <v>2490000</v>
      </c>
      <c r="P45" s="69">
        <v>2490000</v>
      </c>
      <c r="Q45" s="65">
        <f t="shared" si="7"/>
        <v>115109000</v>
      </c>
    </row>
    <row r="46" spans="1:17" s="18" customFormat="1" ht="50.25" customHeight="1">
      <c r="A46" s="74" t="s">
        <v>141</v>
      </c>
      <c r="B46" s="74" t="s">
        <v>547</v>
      </c>
      <c r="C46" s="77" t="s">
        <v>460</v>
      </c>
      <c r="D46" s="74" t="s">
        <v>510</v>
      </c>
      <c r="E46" s="32" t="s">
        <v>810</v>
      </c>
      <c r="F46" s="61">
        <f t="shared" si="6"/>
        <v>449571966.99</v>
      </c>
      <c r="G46" s="61">
        <v>449571966.99</v>
      </c>
      <c r="H46" s="61"/>
      <c r="I46" s="61"/>
      <c r="J46" s="61"/>
      <c r="K46" s="61">
        <f t="shared" si="8"/>
        <v>36569480</v>
      </c>
      <c r="L46" s="61">
        <v>26974032</v>
      </c>
      <c r="M46" s="61"/>
      <c r="N46" s="61"/>
      <c r="O46" s="61">
        <v>9595448</v>
      </c>
      <c r="P46" s="61">
        <v>9400000</v>
      </c>
      <c r="Q46" s="62">
        <f t="shared" si="7"/>
        <v>486141446.99</v>
      </c>
    </row>
    <row r="47" spans="1:17" s="18" customFormat="1" ht="15">
      <c r="A47" s="75"/>
      <c r="B47" s="75"/>
      <c r="C47" s="77"/>
      <c r="D47" s="75"/>
      <c r="E47" s="33" t="s">
        <v>451</v>
      </c>
      <c r="F47" s="61">
        <f t="shared" si="6"/>
        <v>0</v>
      </c>
      <c r="G47" s="61"/>
      <c r="H47" s="61"/>
      <c r="I47" s="61"/>
      <c r="J47" s="61"/>
      <c r="K47" s="61">
        <f t="shared" si="8"/>
        <v>0</v>
      </c>
      <c r="L47" s="61"/>
      <c r="M47" s="61"/>
      <c r="N47" s="61"/>
      <c r="O47" s="61"/>
      <c r="P47" s="61"/>
      <c r="Q47" s="62">
        <f t="shared" si="7"/>
        <v>0</v>
      </c>
    </row>
    <row r="48" spans="1:17" s="18" customFormat="1" ht="28.5" customHeight="1">
      <c r="A48" s="76"/>
      <c r="B48" s="76"/>
      <c r="C48" s="77"/>
      <c r="D48" s="76"/>
      <c r="E48" s="33" t="s">
        <v>452</v>
      </c>
      <c r="F48" s="64">
        <f t="shared" si="6"/>
        <v>74199995</v>
      </c>
      <c r="G48" s="64">
        <v>74199995</v>
      </c>
      <c r="H48" s="64"/>
      <c r="I48" s="64"/>
      <c r="J48" s="64"/>
      <c r="K48" s="64">
        <f t="shared" si="8"/>
        <v>0</v>
      </c>
      <c r="L48" s="64"/>
      <c r="M48" s="64"/>
      <c r="N48" s="64"/>
      <c r="O48" s="64"/>
      <c r="P48" s="64"/>
      <c r="Q48" s="65">
        <f t="shared" si="7"/>
        <v>74199995</v>
      </c>
    </row>
    <row r="49" spans="1:17" s="18" customFormat="1" ht="60">
      <c r="A49" s="23" t="s">
        <v>142</v>
      </c>
      <c r="B49" s="23" t="s">
        <v>548</v>
      </c>
      <c r="C49" s="23" t="s">
        <v>461</v>
      </c>
      <c r="D49" s="23" t="s">
        <v>511</v>
      </c>
      <c r="E49" s="32" t="s">
        <v>811</v>
      </c>
      <c r="F49" s="61">
        <f t="shared" si="6"/>
        <v>471269</v>
      </c>
      <c r="G49" s="61">
        <v>471269</v>
      </c>
      <c r="H49" s="61"/>
      <c r="I49" s="61"/>
      <c r="J49" s="61"/>
      <c r="K49" s="61">
        <f t="shared" si="8"/>
        <v>0</v>
      </c>
      <c r="L49" s="61"/>
      <c r="M49" s="61"/>
      <c r="N49" s="61"/>
      <c r="O49" s="61"/>
      <c r="P49" s="61"/>
      <c r="Q49" s="62">
        <f t="shared" si="7"/>
        <v>471269</v>
      </c>
    </row>
    <row r="50" spans="1:17" s="18" customFormat="1" ht="45">
      <c r="A50" s="74" t="s">
        <v>143</v>
      </c>
      <c r="B50" s="74" t="s">
        <v>549</v>
      </c>
      <c r="C50" s="23" t="s">
        <v>462</v>
      </c>
      <c r="D50" s="74" t="s">
        <v>505</v>
      </c>
      <c r="E50" s="32" t="s">
        <v>649</v>
      </c>
      <c r="F50" s="61">
        <f t="shared" si="6"/>
        <v>56201317</v>
      </c>
      <c r="G50" s="61">
        <v>56201317</v>
      </c>
      <c r="H50" s="61"/>
      <c r="I50" s="61"/>
      <c r="J50" s="61"/>
      <c r="K50" s="61">
        <f t="shared" si="8"/>
        <v>5914251</v>
      </c>
      <c r="L50" s="61">
        <v>2089751</v>
      </c>
      <c r="M50" s="61"/>
      <c r="N50" s="61"/>
      <c r="O50" s="61">
        <v>3824500</v>
      </c>
      <c r="P50" s="61">
        <v>3824500</v>
      </c>
      <c r="Q50" s="62">
        <f t="shared" si="7"/>
        <v>62115568</v>
      </c>
    </row>
    <row r="51" spans="1:17" s="18" customFormat="1" ht="15">
      <c r="A51" s="75"/>
      <c r="B51" s="75"/>
      <c r="C51" s="23"/>
      <c r="D51" s="75"/>
      <c r="E51" s="33" t="s">
        <v>451</v>
      </c>
      <c r="F51" s="61">
        <f>G51+J51</f>
        <v>0</v>
      </c>
      <c r="G51" s="61"/>
      <c r="H51" s="61"/>
      <c r="I51" s="61"/>
      <c r="J51" s="61"/>
      <c r="K51" s="61">
        <f>L51+O51</f>
        <v>0</v>
      </c>
      <c r="L51" s="61"/>
      <c r="M51" s="61"/>
      <c r="N51" s="61"/>
      <c r="O51" s="61"/>
      <c r="P51" s="61"/>
      <c r="Q51" s="62">
        <f>F51+K51</f>
        <v>0</v>
      </c>
    </row>
    <row r="52" spans="1:17" s="18" customFormat="1" ht="28.5" customHeight="1">
      <c r="A52" s="76"/>
      <c r="B52" s="76"/>
      <c r="C52" s="23"/>
      <c r="D52" s="76"/>
      <c r="E52" s="33" t="s">
        <v>452</v>
      </c>
      <c r="F52" s="64">
        <f>G52+J52</f>
        <v>21765330</v>
      </c>
      <c r="G52" s="64">
        <v>21765330</v>
      </c>
      <c r="H52" s="64"/>
      <c r="I52" s="64"/>
      <c r="J52" s="64"/>
      <c r="K52" s="64">
        <f>L52+O52</f>
        <v>0</v>
      </c>
      <c r="L52" s="64"/>
      <c r="M52" s="64"/>
      <c r="N52" s="64"/>
      <c r="O52" s="64"/>
      <c r="P52" s="64"/>
      <c r="Q52" s="65">
        <f>F52+K52</f>
        <v>21765330</v>
      </c>
    </row>
    <row r="53" spans="1:17" s="18" customFormat="1" ht="30">
      <c r="A53" s="23" t="s">
        <v>155</v>
      </c>
      <c r="B53" s="23" t="s">
        <v>539</v>
      </c>
      <c r="C53" s="23" t="s">
        <v>463</v>
      </c>
      <c r="D53" s="23" t="s">
        <v>503</v>
      </c>
      <c r="E53" s="32" t="s">
        <v>154</v>
      </c>
      <c r="F53" s="61">
        <f t="shared" si="6"/>
        <v>8302337</v>
      </c>
      <c r="G53" s="61">
        <v>8302337</v>
      </c>
      <c r="H53" s="61">
        <v>6049097</v>
      </c>
      <c r="I53" s="61">
        <v>464410</v>
      </c>
      <c r="J53" s="61"/>
      <c r="K53" s="61">
        <f t="shared" si="8"/>
        <v>0</v>
      </c>
      <c r="L53" s="61"/>
      <c r="M53" s="61"/>
      <c r="N53" s="61"/>
      <c r="O53" s="61"/>
      <c r="P53" s="61"/>
      <c r="Q53" s="62">
        <f t="shared" si="7"/>
        <v>8302337</v>
      </c>
    </row>
    <row r="54" spans="1:17" s="18" customFormat="1" ht="28.5">
      <c r="A54" s="34" t="s">
        <v>144</v>
      </c>
      <c r="B54" s="34" t="s">
        <v>607</v>
      </c>
      <c r="C54" s="34" t="s">
        <v>464</v>
      </c>
      <c r="D54" s="34"/>
      <c r="E54" s="35" t="s">
        <v>107</v>
      </c>
      <c r="F54" s="63">
        <f>G54+J54</f>
        <v>61701992.65</v>
      </c>
      <c r="G54" s="63">
        <f>G55+G56</f>
        <v>61701992.65</v>
      </c>
      <c r="H54" s="63">
        <f>H55+H56</f>
        <v>17914937</v>
      </c>
      <c r="I54" s="63">
        <f>I55+I56</f>
        <v>4702136</v>
      </c>
      <c r="J54" s="63">
        <f>J55+J56</f>
        <v>0</v>
      </c>
      <c r="K54" s="63">
        <f t="shared" si="8"/>
        <v>22438031.92</v>
      </c>
      <c r="L54" s="63">
        <f>L55+L56</f>
        <v>0</v>
      </c>
      <c r="M54" s="63">
        <f>M55+M56</f>
        <v>0</v>
      </c>
      <c r="N54" s="63">
        <f>N55+N56</f>
        <v>0</v>
      </c>
      <c r="O54" s="63">
        <f>O55+O56</f>
        <v>22438031.92</v>
      </c>
      <c r="P54" s="63">
        <f>P55+P56</f>
        <v>22438031.92</v>
      </c>
      <c r="Q54" s="62">
        <f t="shared" si="7"/>
        <v>84140024.57</v>
      </c>
    </row>
    <row r="55" spans="1:17" s="31" customFormat="1" ht="30">
      <c r="A55" s="36" t="s">
        <v>771</v>
      </c>
      <c r="B55" s="36" t="s">
        <v>769</v>
      </c>
      <c r="C55" s="36"/>
      <c r="D55" s="36" t="s">
        <v>503</v>
      </c>
      <c r="E55" s="33" t="s">
        <v>770</v>
      </c>
      <c r="F55" s="69">
        <f>G55+J55</f>
        <v>34390721</v>
      </c>
      <c r="G55" s="69">
        <v>34390721</v>
      </c>
      <c r="H55" s="69">
        <v>17209058</v>
      </c>
      <c r="I55" s="69">
        <v>4702136</v>
      </c>
      <c r="J55" s="69">
        <v>0</v>
      </c>
      <c r="K55" s="69">
        <f>L55+O55</f>
        <v>0</v>
      </c>
      <c r="L55" s="69"/>
      <c r="M55" s="69"/>
      <c r="N55" s="69"/>
      <c r="O55" s="69"/>
      <c r="P55" s="69"/>
      <c r="Q55" s="65">
        <f>F55+K55</f>
        <v>34390721</v>
      </c>
    </row>
    <row r="56" spans="1:17" s="18" customFormat="1" ht="30">
      <c r="A56" s="36" t="s">
        <v>772</v>
      </c>
      <c r="B56" s="36" t="s">
        <v>773</v>
      </c>
      <c r="C56" s="36"/>
      <c r="D56" s="36" t="s">
        <v>503</v>
      </c>
      <c r="E56" s="33" t="s">
        <v>774</v>
      </c>
      <c r="F56" s="64">
        <f>G56+J56</f>
        <v>27311271.65</v>
      </c>
      <c r="G56" s="64">
        <v>27311271.65</v>
      </c>
      <c r="H56" s="64">
        <v>705879</v>
      </c>
      <c r="I56" s="64">
        <v>0</v>
      </c>
      <c r="J56" s="64"/>
      <c r="K56" s="64">
        <f>L56+O56</f>
        <v>22438031.92</v>
      </c>
      <c r="L56" s="64"/>
      <c r="M56" s="64"/>
      <c r="N56" s="64"/>
      <c r="O56" s="64">
        <v>22438031.92</v>
      </c>
      <c r="P56" s="64">
        <v>22438031.92</v>
      </c>
      <c r="Q56" s="62">
        <f>F56+K56</f>
        <v>49749303.57</v>
      </c>
    </row>
    <row r="57" spans="1:17" s="11" customFormat="1" ht="72.75" customHeight="1">
      <c r="A57" s="23" t="s">
        <v>156</v>
      </c>
      <c r="B57" s="23" t="s">
        <v>586</v>
      </c>
      <c r="C57" s="23" t="s">
        <v>466</v>
      </c>
      <c r="D57" s="23" t="s">
        <v>512</v>
      </c>
      <c r="E57" s="32" t="s">
        <v>550</v>
      </c>
      <c r="F57" s="61">
        <f t="shared" si="6"/>
        <v>3645800</v>
      </c>
      <c r="G57" s="61">
        <v>3645800</v>
      </c>
      <c r="H57" s="61"/>
      <c r="I57" s="61"/>
      <c r="J57" s="61"/>
      <c r="K57" s="61">
        <f t="shared" si="8"/>
        <v>0</v>
      </c>
      <c r="L57" s="61"/>
      <c r="M57" s="61"/>
      <c r="N57" s="61"/>
      <c r="O57" s="61"/>
      <c r="P57" s="61"/>
      <c r="Q57" s="62">
        <f t="shared" si="7"/>
        <v>3645800</v>
      </c>
    </row>
    <row r="58" spans="1:17" s="11" customFormat="1" ht="28.5" customHeight="1">
      <c r="A58" s="34" t="s">
        <v>145</v>
      </c>
      <c r="B58" s="34" t="s">
        <v>616</v>
      </c>
      <c r="C58" s="34"/>
      <c r="D58" s="34"/>
      <c r="E58" s="35" t="s">
        <v>615</v>
      </c>
      <c r="F58" s="63">
        <f>F59+F60</f>
        <v>329400</v>
      </c>
      <c r="G58" s="63">
        <f aca="true" t="shared" si="9" ref="G58:Q58">G59+G60</f>
        <v>329400</v>
      </c>
      <c r="H58" s="63">
        <f t="shared" si="9"/>
        <v>0</v>
      </c>
      <c r="I58" s="63">
        <f t="shared" si="9"/>
        <v>0</v>
      </c>
      <c r="J58" s="63">
        <f t="shared" si="9"/>
        <v>0</v>
      </c>
      <c r="K58" s="63">
        <f t="shared" si="9"/>
        <v>0</v>
      </c>
      <c r="L58" s="63">
        <f t="shared" si="9"/>
        <v>0</v>
      </c>
      <c r="M58" s="63">
        <f t="shared" si="9"/>
        <v>0</v>
      </c>
      <c r="N58" s="63">
        <f t="shared" si="9"/>
        <v>0</v>
      </c>
      <c r="O58" s="63">
        <f t="shared" si="9"/>
        <v>0</v>
      </c>
      <c r="P58" s="63">
        <f t="shared" si="9"/>
        <v>0</v>
      </c>
      <c r="Q58" s="62">
        <f t="shared" si="9"/>
        <v>329400</v>
      </c>
    </row>
    <row r="59" spans="1:17" s="31" customFormat="1" ht="45">
      <c r="A59" s="36" t="s">
        <v>146</v>
      </c>
      <c r="B59" s="36" t="s">
        <v>552</v>
      </c>
      <c r="C59" s="36">
        <v>130102</v>
      </c>
      <c r="D59" s="36" t="s">
        <v>513</v>
      </c>
      <c r="E59" s="33" t="s">
        <v>551</v>
      </c>
      <c r="F59" s="64">
        <f t="shared" si="6"/>
        <v>243800</v>
      </c>
      <c r="G59" s="64">
        <v>243800</v>
      </c>
      <c r="H59" s="64"/>
      <c r="I59" s="64"/>
      <c r="J59" s="64"/>
      <c r="K59" s="64">
        <f>L59+O59</f>
        <v>0</v>
      </c>
      <c r="L59" s="64"/>
      <c r="M59" s="64"/>
      <c r="N59" s="64"/>
      <c r="O59" s="64"/>
      <c r="P59" s="64"/>
      <c r="Q59" s="65">
        <f t="shared" si="7"/>
        <v>243800</v>
      </c>
    </row>
    <row r="60" spans="1:17" s="31" customFormat="1" ht="45">
      <c r="A60" s="36" t="s">
        <v>147</v>
      </c>
      <c r="B60" s="36" t="s">
        <v>553</v>
      </c>
      <c r="C60" s="36">
        <v>130106</v>
      </c>
      <c r="D60" s="36" t="s">
        <v>513</v>
      </c>
      <c r="E60" s="33" t="s">
        <v>467</v>
      </c>
      <c r="F60" s="64">
        <f t="shared" si="6"/>
        <v>85600</v>
      </c>
      <c r="G60" s="64">
        <v>85600</v>
      </c>
      <c r="H60" s="64"/>
      <c r="I60" s="64"/>
      <c r="J60" s="64"/>
      <c r="K60" s="64">
        <f>L60+O60</f>
        <v>0</v>
      </c>
      <c r="L60" s="64"/>
      <c r="M60" s="64"/>
      <c r="N60" s="64"/>
      <c r="O60" s="64"/>
      <c r="P60" s="64"/>
      <c r="Q60" s="65">
        <f t="shared" si="7"/>
        <v>85600</v>
      </c>
    </row>
    <row r="61" spans="1:17" s="31" customFormat="1" ht="28.5">
      <c r="A61" s="34" t="s">
        <v>148</v>
      </c>
      <c r="B61" s="34" t="s">
        <v>619</v>
      </c>
      <c r="C61" s="34"/>
      <c r="D61" s="34"/>
      <c r="E61" s="35" t="s">
        <v>643</v>
      </c>
      <c r="F61" s="63">
        <f>F62</f>
        <v>7616000</v>
      </c>
      <c r="G61" s="63">
        <f aca="true" t="shared" si="10" ref="G61:Q61">G62</f>
        <v>7616000</v>
      </c>
      <c r="H61" s="63">
        <f t="shared" si="10"/>
        <v>3375260</v>
      </c>
      <c r="I61" s="63">
        <f t="shared" si="10"/>
        <v>101900</v>
      </c>
      <c r="J61" s="63">
        <f t="shared" si="10"/>
        <v>0</v>
      </c>
      <c r="K61" s="63">
        <f t="shared" si="10"/>
        <v>0</v>
      </c>
      <c r="L61" s="63">
        <f t="shared" si="10"/>
        <v>0</v>
      </c>
      <c r="M61" s="63">
        <f t="shared" si="10"/>
        <v>0</v>
      </c>
      <c r="N61" s="63">
        <f t="shared" si="10"/>
        <v>0</v>
      </c>
      <c r="O61" s="63">
        <f t="shared" si="10"/>
        <v>0</v>
      </c>
      <c r="P61" s="63">
        <f t="shared" si="10"/>
        <v>0</v>
      </c>
      <c r="Q61" s="62">
        <f t="shared" si="10"/>
        <v>7616000</v>
      </c>
    </row>
    <row r="62" spans="1:17" s="31" customFormat="1" ht="53.25" customHeight="1">
      <c r="A62" s="36" t="s">
        <v>149</v>
      </c>
      <c r="B62" s="36" t="s">
        <v>590</v>
      </c>
      <c r="C62" s="36">
        <v>130107</v>
      </c>
      <c r="D62" s="36" t="s">
        <v>513</v>
      </c>
      <c r="E62" s="33" t="s">
        <v>554</v>
      </c>
      <c r="F62" s="64">
        <f t="shared" si="6"/>
        <v>7616000</v>
      </c>
      <c r="G62" s="64">
        <v>7616000</v>
      </c>
      <c r="H62" s="64">
        <v>3375260</v>
      </c>
      <c r="I62" s="64">
        <v>101900</v>
      </c>
      <c r="J62" s="64"/>
      <c r="K62" s="64">
        <f aca="true" t="shared" si="11" ref="K62:K71">L62+O62</f>
        <v>0</v>
      </c>
      <c r="L62" s="64"/>
      <c r="M62" s="64"/>
      <c r="N62" s="64"/>
      <c r="O62" s="64"/>
      <c r="P62" s="64"/>
      <c r="Q62" s="65">
        <f t="shared" si="7"/>
        <v>7616000</v>
      </c>
    </row>
    <row r="63" spans="1:17" s="11" customFormat="1" ht="30" customHeight="1" hidden="1">
      <c r="A63" s="23" t="s">
        <v>389</v>
      </c>
      <c r="B63" s="38">
        <v>7310</v>
      </c>
      <c r="C63" s="38" t="s">
        <v>447</v>
      </c>
      <c r="D63" s="23" t="s">
        <v>428</v>
      </c>
      <c r="E63" s="32" t="s">
        <v>669</v>
      </c>
      <c r="F63" s="61">
        <f t="shared" si="6"/>
        <v>0</v>
      </c>
      <c r="G63" s="61"/>
      <c r="H63" s="61"/>
      <c r="I63" s="61"/>
      <c r="J63" s="61"/>
      <c r="K63" s="61">
        <f t="shared" si="11"/>
        <v>0</v>
      </c>
      <c r="L63" s="61"/>
      <c r="M63" s="61"/>
      <c r="N63" s="61"/>
      <c r="O63" s="61"/>
      <c r="P63" s="61"/>
      <c r="Q63" s="62">
        <f t="shared" si="7"/>
        <v>0</v>
      </c>
    </row>
    <row r="64" spans="1:17" s="18" customFormat="1" ht="15" hidden="1">
      <c r="A64" s="37"/>
      <c r="B64" s="37"/>
      <c r="C64" s="37"/>
      <c r="D64" s="37"/>
      <c r="E64" s="33" t="s">
        <v>451</v>
      </c>
      <c r="F64" s="61">
        <f>G64+J64</f>
        <v>0</v>
      </c>
      <c r="G64" s="61"/>
      <c r="H64" s="61"/>
      <c r="I64" s="61"/>
      <c r="J64" s="61"/>
      <c r="K64" s="61">
        <f t="shared" si="11"/>
        <v>0</v>
      </c>
      <c r="L64" s="61"/>
      <c r="M64" s="61"/>
      <c r="N64" s="61"/>
      <c r="O64" s="61"/>
      <c r="P64" s="61"/>
      <c r="Q64" s="62">
        <f>F64+K64</f>
        <v>0</v>
      </c>
    </row>
    <row r="65" spans="1:17" s="18" customFormat="1" ht="30" hidden="1">
      <c r="A65" s="37"/>
      <c r="B65" s="37"/>
      <c r="C65" s="37"/>
      <c r="D65" s="37"/>
      <c r="E65" s="33" t="s">
        <v>452</v>
      </c>
      <c r="F65" s="61">
        <f>G65+J65</f>
        <v>0</v>
      </c>
      <c r="G65" s="61"/>
      <c r="H65" s="61"/>
      <c r="I65" s="61"/>
      <c r="J65" s="61"/>
      <c r="K65" s="61">
        <f t="shared" si="11"/>
        <v>0</v>
      </c>
      <c r="L65" s="61"/>
      <c r="M65" s="61"/>
      <c r="N65" s="61"/>
      <c r="O65" s="61"/>
      <c r="P65" s="61"/>
      <c r="Q65" s="62">
        <f>F65+K65</f>
        <v>0</v>
      </c>
    </row>
    <row r="66" spans="1:17" s="31" customFormat="1" ht="28.5">
      <c r="A66" s="34" t="s">
        <v>88</v>
      </c>
      <c r="B66" s="34" t="s">
        <v>328</v>
      </c>
      <c r="C66" s="34"/>
      <c r="D66" s="34"/>
      <c r="E66" s="35" t="s">
        <v>812</v>
      </c>
      <c r="F66" s="63">
        <f>F67</f>
        <v>0</v>
      </c>
      <c r="G66" s="63">
        <f aca="true" t="shared" si="12" ref="G66:Q66">G67</f>
        <v>0</v>
      </c>
      <c r="H66" s="63">
        <f t="shared" si="12"/>
        <v>0</v>
      </c>
      <c r="I66" s="63">
        <f t="shared" si="12"/>
        <v>0</v>
      </c>
      <c r="J66" s="63">
        <f t="shared" si="12"/>
        <v>0</v>
      </c>
      <c r="K66" s="63">
        <f t="shared" si="12"/>
        <v>5867294</v>
      </c>
      <c r="L66" s="63">
        <f t="shared" si="12"/>
        <v>0</v>
      </c>
      <c r="M66" s="63">
        <f t="shared" si="12"/>
        <v>0</v>
      </c>
      <c r="N66" s="63">
        <f t="shared" si="12"/>
        <v>0</v>
      </c>
      <c r="O66" s="63">
        <f t="shared" si="12"/>
        <v>5867294</v>
      </c>
      <c r="P66" s="63">
        <f t="shared" si="12"/>
        <v>5867294</v>
      </c>
      <c r="Q66" s="62">
        <f t="shared" si="12"/>
        <v>5867294</v>
      </c>
    </row>
    <row r="67" spans="1:17" s="31" customFormat="1" ht="30">
      <c r="A67" s="36" t="s">
        <v>87</v>
      </c>
      <c r="B67" s="36" t="s">
        <v>330</v>
      </c>
      <c r="C67" s="36">
        <v>130107</v>
      </c>
      <c r="D67" s="36" t="s">
        <v>428</v>
      </c>
      <c r="E67" s="33" t="s">
        <v>705</v>
      </c>
      <c r="F67" s="64">
        <f>G67+J67</f>
        <v>0</v>
      </c>
      <c r="G67" s="64"/>
      <c r="H67" s="64"/>
      <c r="I67" s="64"/>
      <c r="J67" s="64"/>
      <c r="K67" s="64">
        <f>L67+O67</f>
        <v>5867294</v>
      </c>
      <c r="L67" s="64"/>
      <c r="M67" s="64"/>
      <c r="N67" s="64"/>
      <c r="O67" s="64">
        <v>5867294</v>
      </c>
      <c r="P67" s="64">
        <v>5867294</v>
      </c>
      <c r="Q67" s="65">
        <f>F67+K67</f>
        <v>5867294</v>
      </c>
    </row>
    <row r="68" spans="1:17" s="18" customFormat="1" ht="60">
      <c r="A68" s="23" t="s">
        <v>159</v>
      </c>
      <c r="B68" s="23" t="s">
        <v>160</v>
      </c>
      <c r="C68" s="23" t="s">
        <v>532</v>
      </c>
      <c r="D68" s="23" t="s">
        <v>408</v>
      </c>
      <c r="E68" s="32" t="s">
        <v>158</v>
      </c>
      <c r="F68" s="61">
        <f>G68+J68</f>
        <v>46234541.38</v>
      </c>
      <c r="G68" s="61">
        <v>46234541.38</v>
      </c>
      <c r="H68" s="61">
        <v>0</v>
      </c>
      <c r="I68" s="61">
        <v>0</v>
      </c>
      <c r="J68" s="61"/>
      <c r="K68" s="61">
        <f t="shared" si="11"/>
        <v>54439785.75</v>
      </c>
      <c r="L68" s="61"/>
      <c r="M68" s="61"/>
      <c r="N68" s="61"/>
      <c r="O68" s="61">
        <v>54439785.75</v>
      </c>
      <c r="P68" s="61">
        <v>54439785.75</v>
      </c>
      <c r="Q68" s="62">
        <f>F68+K68</f>
        <v>100674327.13</v>
      </c>
    </row>
    <row r="69" spans="1:17" s="18" customFormat="1" ht="75">
      <c r="A69" s="23" t="s">
        <v>165</v>
      </c>
      <c r="B69" s="23" t="s">
        <v>166</v>
      </c>
      <c r="C69" s="23"/>
      <c r="D69" s="23" t="s">
        <v>408</v>
      </c>
      <c r="E69" s="32" t="s">
        <v>164</v>
      </c>
      <c r="F69" s="61">
        <f>G69+J69</f>
        <v>50880700</v>
      </c>
      <c r="G69" s="61">
        <v>44079700</v>
      </c>
      <c r="H69" s="61">
        <v>0</v>
      </c>
      <c r="I69" s="61">
        <v>0</v>
      </c>
      <c r="J69" s="61">
        <v>6801000</v>
      </c>
      <c r="K69" s="61">
        <f t="shared" si="11"/>
        <v>0</v>
      </c>
      <c r="L69" s="61"/>
      <c r="M69" s="61"/>
      <c r="N69" s="61"/>
      <c r="O69" s="61">
        <v>0</v>
      </c>
      <c r="P69" s="61">
        <v>0</v>
      </c>
      <c r="Q69" s="62">
        <f>F69+K69</f>
        <v>50880700</v>
      </c>
    </row>
    <row r="70" spans="1:17" s="18" customFormat="1" ht="90">
      <c r="A70" s="23" t="s">
        <v>650</v>
      </c>
      <c r="B70" s="23" t="s">
        <v>651</v>
      </c>
      <c r="C70" s="23"/>
      <c r="D70" s="23" t="s">
        <v>408</v>
      </c>
      <c r="E70" s="32" t="s">
        <v>813</v>
      </c>
      <c r="F70" s="61">
        <f>G70+J70</f>
        <v>73002342</v>
      </c>
      <c r="G70" s="61">
        <v>2366587</v>
      </c>
      <c r="H70" s="61">
        <v>0</v>
      </c>
      <c r="I70" s="61">
        <v>0</v>
      </c>
      <c r="J70" s="61">
        <v>70635755</v>
      </c>
      <c r="K70" s="61">
        <f>L70+O70</f>
        <v>0</v>
      </c>
      <c r="L70" s="61"/>
      <c r="M70" s="61"/>
      <c r="N70" s="61"/>
      <c r="O70" s="61">
        <v>0</v>
      </c>
      <c r="P70" s="61">
        <v>0</v>
      </c>
      <c r="Q70" s="62">
        <f>F70+K70</f>
        <v>73002342</v>
      </c>
    </row>
    <row r="71" spans="1:17" s="18" customFormat="1" ht="22.5" customHeight="1">
      <c r="A71" s="23" t="s">
        <v>157</v>
      </c>
      <c r="B71" s="23" t="s">
        <v>117</v>
      </c>
      <c r="C71" s="23">
        <v>250380</v>
      </c>
      <c r="D71" s="23" t="s">
        <v>408</v>
      </c>
      <c r="E71" s="32" t="s">
        <v>116</v>
      </c>
      <c r="F71" s="61">
        <f>G71+J71</f>
        <v>32600000</v>
      </c>
      <c r="G71" s="61">
        <f>G73+G74+G75+G76</f>
        <v>32600000</v>
      </c>
      <c r="H71" s="61">
        <f aca="true" t="shared" si="13" ref="H71:P71">H73+H74+H75+H76</f>
        <v>0</v>
      </c>
      <c r="I71" s="61">
        <f t="shared" si="13"/>
        <v>0</v>
      </c>
      <c r="J71" s="61">
        <f t="shared" si="13"/>
        <v>0</v>
      </c>
      <c r="K71" s="61">
        <f t="shared" si="11"/>
        <v>9151624</v>
      </c>
      <c r="L71" s="61">
        <f t="shared" si="13"/>
        <v>0</v>
      </c>
      <c r="M71" s="61">
        <f t="shared" si="13"/>
        <v>0</v>
      </c>
      <c r="N71" s="61">
        <f t="shared" si="13"/>
        <v>0</v>
      </c>
      <c r="O71" s="61">
        <f t="shared" si="13"/>
        <v>9151624</v>
      </c>
      <c r="P71" s="61">
        <f t="shared" si="13"/>
        <v>9151624</v>
      </c>
      <c r="Q71" s="62">
        <f>F71+K71</f>
        <v>41751624</v>
      </c>
    </row>
    <row r="72" spans="1:17" s="18" customFormat="1" ht="15">
      <c r="A72" s="23"/>
      <c r="B72" s="23"/>
      <c r="C72" s="23"/>
      <c r="D72" s="23"/>
      <c r="E72" s="32" t="s">
        <v>450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s="18" customFormat="1" ht="66.75" customHeight="1" hidden="1">
      <c r="A73" s="23"/>
      <c r="B73" s="23"/>
      <c r="C73" s="23"/>
      <c r="D73" s="23"/>
      <c r="E73" s="32" t="s">
        <v>498</v>
      </c>
      <c r="F73" s="61">
        <f>G73+J73</f>
        <v>0</v>
      </c>
      <c r="G73" s="61"/>
      <c r="H73" s="61"/>
      <c r="I73" s="61"/>
      <c r="J73" s="61"/>
      <c r="K73" s="61">
        <f>L73+O73</f>
        <v>0</v>
      </c>
      <c r="L73" s="61"/>
      <c r="M73" s="61"/>
      <c r="N73" s="61"/>
      <c r="O73" s="61"/>
      <c r="P73" s="61"/>
      <c r="Q73" s="62">
        <f>F73+K73</f>
        <v>0</v>
      </c>
    </row>
    <row r="74" spans="1:17" s="18" customFormat="1" ht="45" customHeight="1">
      <c r="A74" s="23"/>
      <c r="B74" s="23"/>
      <c r="C74" s="23"/>
      <c r="D74" s="23"/>
      <c r="E74" s="32" t="s">
        <v>84</v>
      </c>
      <c r="F74" s="61">
        <f>G74+J74</f>
        <v>6000000</v>
      </c>
      <c r="G74" s="61">
        <v>6000000</v>
      </c>
      <c r="H74" s="61"/>
      <c r="I74" s="61"/>
      <c r="J74" s="61"/>
      <c r="K74" s="61">
        <f>L74+O74</f>
        <v>9151624</v>
      </c>
      <c r="L74" s="61"/>
      <c r="M74" s="61"/>
      <c r="N74" s="61"/>
      <c r="O74" s="61">
        <v>9151624</v>
      </c>
      <c r="P74" s="61">
        <v>9151624</v>
      </c>
      <c r="Q74" s="62">
        <f>F74+K74</f>
        <v>15151624</v>
      </c>
    </row>
    <row r="75" spans="1:17" s="18" customFormat="1" ht="41.25" customHeight="1">
      <c r="A75" s="23"/>
      <c r="B75" s="23"/>
      <c r="C75" s="23"/>
      <c r="D75" s="23"/>
      <c r="E75" s="32" t="s">
        <v>85</v>
      </c>
      <c r="F75" s="61">
        <f>G75+J75</f>
        <v>9000000</v>
      </c>
      <c r="G75" s="61">
        <v>9000000</v>
      </c>
      <c r="H75" s="61"/>
      <c r="I75" s="61"/>
      <c r="J75" s="61"/>
      <c r="K75" s="61">
        <f>L75+O75</f>
        <v>0</v>
      </c>
      <c r="L75" s="61"/>
      <c r="M75" s="61"/>
      <c r="N75" s="61"/>
      <c r="O75" s="61"/>
      <c r="P75" s="61"/>
      <c r="Q75" s="62">
        <f>F75+K75</f>
        <v>9000000</v>
      </c>
    </row>
    <row r="76" spans="1:17" s="18" customFormat="1" ht="69" customHeight="1">
      <c r="A76" s="23"/>
      <c r="B76" s="23"/>
      <c r="C76" s="23"/>
      <c r="D76" s="23"/>
      <c r="E76" s="32" t="s">
        <v>86</v>
      </c>
      <c r="F76" s="61">
        <f>G76+J76</f>
        <v>17600000</v>
      </c>
      <c r="G76" s="61">
        <v>17600000</v>
      </c>
      <c r="H76" s="61"/>
      <c r="I76" s="61"/>
      <c r="J76" s="61"/>
      <c r="K76" s="61">
        <f>L76+O76</f>
        <v>0</v>
      </c>
      <c r="L76" s="61"/>
      <c r="M76" s="61"/>
      <c r="N76" s="61"/>
      <c r="O76" s="61"/>
      <c r="P76" s="61"/>
      <c r="Q76" s="62">
        <f>F76+K76</f>
        <v>17600000</v>
      </c>
    </row>
    <row r="77" spans="1:17" s="18" customFormat="1" ht="60">
      <c r="A77" s="23" t="s">
        <v>704</v>
      </c>
      <c r="B77" s="23" t="s">
        <v>359</v>
      </c>
      <c r="C77" s="23" t="s">
        <v>430</v>
      </c>
      <c r="D77" s="23" t="s">
        <v>408</v>
      </c>
      <c r="E77" s="32" t="s">
        <v>27</v>
      </c>
      <c r="F77" s="61">
        <f>G77+J77</f>
        <v>2729663.35</v>
      </c>
      <c r="G77" s="61">
        <v>2729663.35</v>
      </c>
      <c r="H77" s="61">
        <v>0</v>
      </c>
      <c r="I77" s="61">
        <v>0</v>
      </c>
      <c r="J77" s="61"/>
      <c r="K77" s="61">
        <f>L77+O77</f>
        <v>0</v>
      </c>
      <c r="L77" s="61"/>
      <c r="M77" s="61"/>
      <c r="N77" s="61"/>
      <c r="O77" s="61">
        <v>0</v>
      </c>
      <c r="P77" s="61">
        <v>0</v>
      </c>
      <c r="Q77" s="62">
        <f>F77+K77</f>
        <v>2729663.35</v>
      </c>
    </row>
    <row r="78" spans="1:17" s="20" customFormat="1" ht="42.75">
      <c r="A78" s="29" t="s">
        <v>167</v>
      </c>
      <c r="B78" s="39"/>
      <c r="C78" s="39" t="s">
        <v>169</v>
      </c>
      <c r="D78" s="39"/>
      <c r="E78" s="53" t="s">
        <v>626</v>
      </c>
      <c r="F78" s="58">
        <f>F79</f>
        <v>3097684788.27</v>
      </c>
      <c r="G78" s="58">
        <f aca="true" t="shared" si="14" ref="G78:Q78">G79</f>
        <v>3097684788.27</v>
      </c>
      <c r="H78" s="58">
        <f t="shared" si="14"/>
        <v>2053200</v>
      </c>
      <c r="I78" s="58">
        <f t="shared" si="14"/>
        <v>80000</v>
      </c>
      <c r="J78" s="58">
        <f t="shared" si="14"/>
        <v>0</v>
      </c>
      <c r="K78" s="58">
        <f t="shared" si="14"/>
        <v>576074107.4</v>
      </c>
      <c r="L78" s="58">
        <f t="shared" si="14"/>
        <v>98466673.95</v>
      </c>
      <c r="M78" s="58">
        <f t="shared" si="14"/>
        <v>0</v>
      </c>
      <c r="N78" s="58">
        <f t="shared" si="14"/>
        <v>0</v>
      </c>
      <c r="O78" s="58">
        <f t="shared" si="14"/>
        <v>477607433.45</v>
      </c>
      <c r="P78" s="58">
        <f t="shared" si="14"/>
        <v>470536833.45</v>
      </c>
      <c r="Q78" s="59">
        <f t="shared" si="14"/>
        <v>3673758895.67</v>
      </c>
    </row>
    <row r="79" spans="1:17" s="20" customFormat="1" ht="42.75" customHeight="1">
      <c r="A79" s="23" t="s">
        <v>168</v>
      </c>
      <c r="B79" s="23"/>
      <c r="C79" s="40" t="s">
        <v>169</v>
      </c>
      <c r="D79" s="23"/>
      <c r="E79" s="55" t="s">
        <v>626</v>
      </c>
      <c r="F79" s="60">
        <f>G79+J79</f>
        <v>3097684788.27</v>
      </c>
      <c r="G79" s="60">
        <f>G80+G83+G84+G87+G90+G93+G96+G99+G102+G105+G108+G111+G114+G130+G117+G137+G138+G143+G145+G144+G141+G142+G139</f>
        <v>3097684788.27</v>
      </c>
      <c r="H79" s="60">
        <f>H80+H83+H84+H87+H90+H93+H96+H99+H102+H105+H108+H111+H114+H130+H117+H137+H138+H143+H145+H144+H141+H142+H139</f>
        <v>2053200</v>
      </c>
      <c r="I79" s="60">
        <f>I80+I83+I84+I87+I90+I93+I96+I99+I102+I105+I108+I111+I114+I130+I117+I137+I138+I143+I145+I144+I141+I142+I139</f>
        <v>80000</v>
      </c>
      <c r="J79" s="60">
        <f>J80+J83+J84+J87+J90+J93+J96+J99+J102+J105+J108+J111+J114+J130+J117+J137+J138+J143+J145+J144+J141+J142+J139</f>
        <v>0</v>
      </c>
      <c r="K79" s="60">
        <f>L79+O79</f>
        <v>576074107.4</v>
      </c>
      <c r="L79" s="60">
        <f>L80+L83+L84+L87+L90+L93+L96+L99+L102+L105+L108+L111+L114+L130+L117+L137+L138+L143+L145+L144+L141+L142+L139</f>
        <v>98466673.95</v>
      </c>
      <c r="M79" s="60">
        <f>M80+M83+M84+M87+M90+M93+M96+M99+M102+M105+M108+M111+M114+M130+M117+M137+M138+M143+M145+M144+M141+M142+M139</f>
        <v>0</v>
      </c>
      <c r="N79" s="60">
        <f>N80+N83+N84+N87+N90+N93+N96+N99+N102+N105+N108+N111+N114+N130+N117+N137+N138+N143+N145+N144+N141+N142+N139</f>
        <v>0</v>
      </c>
      <c r="O79" s="60">
        <f>O80+O83+O84+O87+O90+O93+O96+O99+O102+O105+O108+O111+O114+O130+O117+O137+O138+O143+O145+O144+O141+O142+O139</f>
        <v>477607433.45</v>
      </c>
      <c r="P79" s="60">
        <f>P80+P83+P84+P87+P90+P93+P96+P99+P102+P105+P108+P111+P114+P130+P117+P137+P138+P143+P145+P144+P141+P142+P139</f>
        <v>470536833.45</v>
      </c>
      <c r="Q79" s="59">
        <f>F79+K79</f>
        <v>3673758895.67</v>
      </c>
    </row>
    <row r="80" spans="1:17" s="11" customFormat="1" ht="48.75" customHeight="1">
      <c r="A80" s="74" t="s">
        <v>170</v>
      </c>
      <c r="B80" s="74" t="s">
        <v>547</v>
      </c>
      <c r="C80" s="23" t="s">
        <v>460</v>
      </c>
      <c r="D80" s="74" t="s">
        <v>510</v>
      </c>
      <c r="E80" s="32" t="s">
        <v>810</v>
      </c>
      <c r="F80" s="61">
        <f>G80+J80</f>
        <v>130161100</v>
      </c>
      <c r="G80" s="61">
        <v>130161100</v>
      </c>
      <c r="H80" s="61"/>
      <c r="I80" s="61"/>
      <c r="J80" s="61"/>
      <c r="K80" s="61">
        <f>L80+O80</f>
        <v>31503800</v>
      </c>
      <c r="L80" s="61">
        <v>30866000</v>
      </c>
      <c r="M80" s="61"/>
      <c r="N80" s="61"/>
      <c r="O80" s="61">
        <v>637800</v>
      </c>
      <c r="P80" s="61"/>
      <c r="Q80" s="62">
        <f>F80+K80</f>
        <v>161664900</v>
      </c>
    </row>
    <row r="81" spans="1:17" s="11" customFormat="1" ht="15">
      <c r="A81" s="75"/>
      <c r="B81" s="75"/>
      <c r="C81" s="23"/>
      <c r="D81" s="75"/>
      <c r="E81" s="33" t="s">
        <v>451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</row>
    <row r="82" spans="1:17" s="11" customFormat="1" ht="30" customHeight="1">
      <c r="A82" s="76"/>
      <c r="B82" s="76"/>
      <c r="C82" s="23"/>
      <c r="D82" s="76"/>
      <c r="E82" s="33" t="s">
        <v>452</v>
      </c>
      <c r="F82" s="64">
        <f>G82+J82</f>
        <v>7200000</v>
      </c>
      <c r="G82" s="64">
        <v>7200000</v>
      </c>
      <c r="H82" s="64"/>
      <c r="I82" s="64"/>
      <c r="J82" s="64"/>
      <c r="K82" s="64">
        <f>L82+O82</f>
        <v>0</v>
      </c>
      <c r="L82" s="64"/>
      <c r="M82" s="64"/>
      <c r="N82" s="64"/>
      <c r="O82" s="64"/>
      <c r="P82" s="64"/>
      <c r="Q82" s="65">
        <f>F82+K82</f>
        <v>7200000</v>
      </c>
    </row>
    <row r="83" spans="1:17" s="11" customFormat="1" ht="36.75" customHeight="1">
      <c r="A83" s="23" t="s">
        <v>180</v>
      </c>
      <c r="B83" s="23" t="s">
        <v>549</v>
      </c>
      <c r="C83" s="23" t="s">
        <v>453</v>
      </c>
      <c r="D83" s="23" t="s">
        <v>505</v>
      </c>
      <c r="E83" s="32" t="s">
        <v>123</v>
      </c>
      <c r="F83" s="61">
        <f>G83+J83</f>
        <v>12024500</v>
      </c>
      <c r="G83" s="61">
        <v>12024500</v>
      </c>
      <c r="H83" s="61"/>
      <c r="I83" s="61"/>
      <c r="J83" s="61"/>
      <c r="K83" s="61">
        <f>L83+O83</f>
        <v>2435100</v>
      </c>
      <c r="L83" s="61">
        <v>2435100</v>
      </c>
      <c r="M83" s="61"/>
      <c r="N83" s="61"/>
      <c r="O83" s="61"/>
      <c r="P83" s="61"/>
      <c r="Q83" s="62">
        <f>F83+K83</f>
        <v>14459600</v>
      </c>
    </row>
    <row r="84" spans="1:17" s="11" customFormat="1" ht="30">
      <c r="A84" s="74" t="s">
        <v>171</v>
      </c>
      <c r="B84" s="74" t="s">
        <v>560</v>
      </c>
      <c r="C84" s="77" t="s">
        <v>468</v>
      </c>
      <c r="D84" s="74" t="s">
        <v>514</v>
      </c>
      <c r="E84" s="32" t="s">
        <v>559</v>
      </c>
      <c r="F84" s="61">
        <f>G84+J84</f>
        <v>404894006</v>
      </c>
      <c r="G84" s="61">
        <v>404894006</v>
      </c>
      <c r="H84" s="61"/>
      <c r="I84" s="61"/>
      <c r="J84" s="61"/>
      <c r="K84" s="61">
        <f>L84+O84</f>
        <v>27620642</v>
      </c>
      <c r="L84" s="61">
        <v>15256000</v>
      </c>
      <c r="M84" s="61"/>
      <c r="N84" s="61"/>
      <c r="O84" s="61">
        <v>12364642</v>
      </c>
      <c r="P84" s="61">
        <v>6638642</v>
      </c>
      <c r="Q84" s="62">
        <f>F84+K84</f>
        <v>432514648</v>
      </c>
    </row>
    <row r="85" spans="1:17" s="11" customFormat="1" ht="15">
      <c r="A85" s="75"/>
      <c r="B85" s="75"/>
      <c r="C85" s="77"/>
      <c r="D85" s="75"/>
      <c r="E85" s="33" t="s">
        <v>451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s="11" customFormat="1" ht="30">
      <c r="A86" s="76"/>
      <c r="B86" s="76"/>
      <c r="C86" s="77"/>
      <c r="D86" s="76"/>
      <c r="E86" s="33" t="s">
        <v>452</v>
      </c>
      <c r="F86" s="64">
        <f>G86+J86</f>
        <v>321103829</v>
      </c>
      <c r="G86" s="64">
        <v>321103829</v>
      </c>
      <c r="H86" s="64"/>
      <c r="I86" s="64"/>
      <c r="J86" s="64"/>
      <c r="K86" s="64">
        <f>L86+O86</f>
        <v>0</v>
      </c>
      <c r="L86" s="64"/>
      <c r="M86" s="64"/>
      <c r="N86" s="64"/>
      <c r="O86" s="64"/>
      <c r="P86" s="64"/>
      <c r="Q86" s="65">
        <f>F86+K86</f>
        <v>321103829</v>
      </c>
    </row>
    <row r="87" spans="1:17" s="11" customFormat="1" ht="30">
      <c r="A87" s="77" t="s">
        <v>181</v>
      </c>
      <c r="B87" s="77" t="s">
        <v>182</v>
      </c>
      <c r="C87" s="77" t="s">
        <v>469</v>
      </c>
      <c r="D87" s="77" t="s">
        <v>515</v>
      </c>
      <c r="E87" s="32" t="s">
        <v>561</v>
      </c>
      <c r="F87" s="61">
        <f>G87+J87</f>
        <v>1154253738</v>
      </c>
      <c r="G87" s="61">
        <v>1154253738</v>
      </c>
      <c r="H87" s="61"/>
      <c r="I87" s="61"/>
      <c r="J87" s="61"/>
      <c r="K87" s="61">
        <f>L87+O87</f>
        <v>37752368</v>
      </c>
      <c r="L87" s="61">
        <v>15393800</v>
      </c>
      <c r="M87" s="61"/>
      <c r="N87" s="61"/>
      <c r="O87" s="61">
        <v>22358568</v>
      </c>
      <c r="P87" s="61">
        <v>21792268</v>
      </c>
      <c r="Q87" s="62">
        <f>F87+K87</f>
        <v>1192006106</v>
      </c>
    </row>
    <row r="88" spans="1:17" s="11" customFormat="1" ht="15.75" customHeight="1">
      <c r="A88" s="77"/>
      <c r="B88" s="77"/>
      <c r="C88" s="77"/>
      <c r="D88" s="77"/>
      <c r="E88" s="33" t="s">
        <v>451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s="11" customFormat="1" ht="30">
      <c r="A89" s="77"/>
      <c r="B89" s="77"/>
      <c r="C89" s="77"/>
      <c r="D89" s="77"/>
      <c r="E89" s="33" t="s">
        <v>452</v>
      </c>
      <c r="F89" s="64">
        <f>G89+J89</f>
        <v>905941585</v>
      </c>
      <c r="G89" s="64">
        <v>905941585</v>
      </c>
      <c r="H89" s="64"/>
      <c r="I89" s="64"/>
      <c r="J89" s="64"/>
      <c r="K89" s="64">
        <f>L89+O89</f>
        <v>0</v>
      </c>
      <c r="L89" s="64"/>
      <c r="M89" s="64"/>
      <c r="N89" s="64"/>
      <c r="O89" s="64"/>
      <c r="P89" s="64"/>
      <c r="Q89" s="65">
        <f>F89+K89</f>
        <v>905941585</v>
      </c>
    </row>
    <row r="90" spans="1:17" s="11" customFormat="1" ht="45">
      <c r="A90" s="77" t="s">
        <v>172</v>
      </c>
      <c r="B90" s="77" t="s">
        <v>562</v>
      </c>
      <c r="C90" s="77" t="s">
        <v>470</v>
      </c>
      <c r="D90" s="77" t="s">
        <v>516</v>
      </c>
      <c r="E90" s="32" t="s">
        <v>183</v>
      </c>
      <c r="F90" s="61">
        <f>G90+J90</f>
        <v>74159402</v>
      </c>
      <c r="G90" s="61">
        <v>74159402</v>
      </c>
      <c r="H90" s="61"/>
      <c r="I90" s="61"/>
      <c r="J90" s="61"/>
      <c r="K90" s="61">
        <f>L90+O90</f>
        <v>875300</v>
      </c>
      <c r="L90" s="61">
        <v>800300</v>
      </c>
      <c r="M90" s="61"/>
      <c r="N90" s="61"/>
      <c r="O90" s="61">
        <v>75000</v>
      </c>
      <c r="P90" s="61">
        <v>75000</v>
      </c>
      <c r="Q90" s="62">
        <f>F90+K90</f>
        <v>75034702</v>
      </c>
    </row>
    <row r="91" spans="1:17" s="11" customFormat="1" ht="15">
      <c r="A91" s="77"/>
      <c r="B91" s="77"/>
      <c r="C91" s="77"/>
      <c r="D91" s="77"/>
      <c r="E91" s="33" t="s">
        <v>451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s="11" customFormat="1" ht="30">
      <c r="A92" s="77"/>
      <c r="B92" s="77"/>
      <c r="C92" s="77"/>
      <c r="D92" s="77"/>
      <c r="E92" s="33" t="s">
        <v>452</v>
      </c>
      <c r="F92" s="64">
        <f>G92+J92</f>
        <v>59061122</v>
      </c>
      <c r="G92" s="64">
        <v>59061122</v>
      </c>
      <c r="H92" s="64"/>
      <c r="I92" s="64"/>
      <c r="J92" s="64"/>
      <c r="K92" s="64">
        <f>L92+O92</f>
        <v>0</v>
      </c>
      <c r="L92" s="64"/>
      <c r="M92" s="64"/>
      <c r="N92" s="64"/>
      <c r="O92" s="64"/>
      <c r="P92" s="64"/>
      <c r="Q92" s="65">
        <f>F92+K92</f>
        <v>59061122</v>
      </c>
    </row>
    <row r="93" spans="1:17" s="11" customFormat="1" ht="30">
      <c r="A93" s="77" t="s">
        <v>184</v>
      </c>
      <c r="B93" s="77" t="s">
        <v>185</v>
      </c>
      <c r="C93" s="77" t="s">
        <v>471</v>
      </c>
      <c r="D93" s="77" t="s">
        <v>517</v>
      </c>
      <c r="E93" s="32" t="s">
        <v>186</v>
      </c>
      <c r="F93" s="61">
        <f>G93+J93</f>
        <v>104711583</v>
      </c>
      <c r="G93" s="61">
        <v>104711583</v>
      </c>
      <c r="H93" s="61"/>
      <c r="I93" s="61"/>
      <c r="J93" s="61"/>
      <c r="K93" s="61">
        <f>L93+O93</f>
        <v>1859500</v>
      </c>
      <c r="L93" s="61"/>
      <c r="M93" s="61"/>
      <c r="N93" s="61"/>
      <c r="O93" s="61">
        <v>1859500</v>
      </c>
      <c r="P93" s="61">
        <v>1859500</v>
      </c>
      <c r="Q93" s="62">
        <f>F93+K93</f>
        <v>106571083</v>
      </c>
    </row>
    <row r="94" spans="1:17" s="11" customFormat="1" ht="15">
      <c r="A94" s="77"/>
      <c r="B94" s="77"/>
      <c r="C94" s="77"/>
      <c r="D94" s="77"/>
      <c r="E94" s="33" t="s">
        <v>451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s="11" customFormat="1" ht="30">
      <c r="A95" s="77"/>
      <c r="B95" s="77"/>
      <c r="C95" s="77"/>
      <c r="D95" s="77"/>
      <c r="E95" s="33" t="s">
        <v>452</v>
      </c>
      <c r="F95" s="64">
        <f>G95+J95</f>
        <v>87126730</v>
      </c>
      <c r="G95" s="64">
        <v>87126730</v>
      </c>
      <c r="H95" s="64"/>
      <c r="I95" s="64"/>
      <c r="J95" s="64"/>
      <c r="K95" s="64">
        <f>L95+O95</f>
        <v>0</v>
      </c>
      <c r="L95" s="64"/>
      <c r="M95" s="64"/>
      <c r="N95" s="64"/>
      <c r="O95" s="64"/>
      <c r="P95" s="64"/>
      <c r="Q95" s="65">
        <f>F95+K95</f>
        <v>87126730</v>
      </c>
    </row>
    <row r="96" spans="1:17" s="11" customFormat="1" ht="45">
      <c r="A96" s="77" t="s">
        <v>173</v>
      </c>
      <c r="B96" s="77" t="s">
        <v>563</v>
      </c>
      <c r="C96" s="77" t="s">
        <v>472</v>
      </c>
      <c r="D96" s="77" t="s">
        <v>518</v>
      </c>
      <c r="E96" s="32" t="s">
        <v>566</v>
      </c>
      <c r="F96" s="61">
        <f>G96+J96</f>
        <v>52862201</v>
      </c>
      <c r="G96" s="61">
        <v>52862201</v>
      </c>
      <c r="H96" s="61"/>
      <c r="I96" s="61"/>
      <c r="J96" s="61"/>
      <c r="K96" s="61">
        <f>L96+O96</f>
        <v>0</v>
      </c>
      <c r="L96" s="61"/>
      <c r="M96" s="61"/>
      <c r="N96" s="61"/>
      <c r="O96" s="61"/>
      <c r="P96" s="61"/>
      <c r="Q96" s="62">
        <f>F96+K96</f>
        <v>52862201</v>
      </c>
    </row>
    <row r="97" spans="1:17" s="11" customFormat="1" ht="18" customHeight="1">
      <c r="A97" s="77"/>
      <c r="B97" s="77"/>
      <c r="C97" s="77"/>
      <c r="D97" s="77"/>
      <c r="E97" s="33" t="s">
        <v>451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s="11" customFormat="1" ht="30">
      <c r="A98" s="77"/>
      <c r="B98" s="77"/>
      <c r="C98" s="77"/>
      <c r="D98" s="77"/>
      <c r="E98" s="33" t="s">
        <v>452</v>
      </c>
      <c r="F98" s="64">
        <f>G98+J98</f>
        <v>47235786</v>
      </c>
      <c r="G98" s="64">
        <v>47235786</v>
      </c>
      <c r="H98" s="64"/>
      <c r="I98" s="64"/>
      <c r="J98" s="64"/>
      <c r="K98" s="64">
        <f>L98+O98</f>
        <v>0</v>
      </c>
      <c r="L98" s="64"/>
      <c r="M98" s="64"/>
      <c r="N98" s="64"/>
      <c r="O98" s="64"/>
      <c r="P98" s="64"/>
      <c r="Q98" s="65">
        <f>F98+K98</f>
        <v>47235786</v>
      </c>
    </row>
    <row r="99" spans="1:17" s="11" customFormat="1" ht="21" customHeight="1">
      <c r="A99" s="77" t="s">
        <v>174</v>
      </c>
      <c r="B99" s="77" t="s">
        <v>564</v>
      </c>
      <c r="C99" s="77" t="s">
        <v>473</v>
      </c>
      <c r="D99" s="77" t="s">
        <v>519</v>
      </c>
      <c r="E99" s="32" t="s">
        <v>568</v>
      </c>
      <c r="F99" s="61">
        <f>G99+J99</f>
        <v>48943042</v>
      </c>
      <c r="G99" s="61">
        <v>48943042</v>
      </c>
      <c r="H99" s="61"/>
      <c r="I99" s="61"/>
      <c r="J99" s="61"/>
      <c r="K99" s="61">
        <f>L99+O99</f>
        <v>708200</v>
      </c>
      <c r="L99" s="61">
        <v>708200</v>
      </c>
      <c r="M99" s="61"/>
      <c r="N99" s="61"/>
      <c r="O99" s="61"/>
      <c r="P99" s="61"/>
      <c r="Q99" s="62">
        <f>F99+K99</f>
        <v>49651242</v>
      </c>
    </row>
    <row r="100" spans="1:17" s="11" customFormat="1" ht="15">
      <c r="A100" s="77"/>
      <c r="B100" s="77"/>
      <c r="C100" s="77"/>
      <c r="D100" s="77"/>
      <c r="E100" s="33" t="s">
        <v>451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</row>
    <row r="101" spans="1:17" s="11" customFormat="1" ht="30">
      <c r="A101" s="77"/>
      <c r="B101" s="77"/>
      <c r="C101" s="77"/>
      <c r="D101" s="77"/>
      <c r="E101" s="33" t="s">
        <v>452</v>
      </c>
      <c r="F101" s="64">
        <f>G101+J101</f>
        <v>41322313</v>
      </c>
      <c r="G101" s="64">
        <v>41322313</v>
      </c>
      <c r="H101" s="64"/>
      <c r="I101" s="64"/>
      <c r="J101" s="64"/>
      <c r="K101" s="64">
        <f>L101+O101</f>
        <v>0</v>
      </c>
      <c r="L101" s="64"/>
      <c r="M101" s="64"/>
      <c r="N101" s="64"/>
      <c r="O101" s="64"/>
      <c r="P101" s="64"/>
      <c r="Q101" s="65">
        <f>F101+K101</f>
        <v>41322313</v>
      </c>
    </row>
    <row r="102" spans="1:17" s="11" customFormat="1" ht="30">
      <c r="A102" s="77" t="s">
        <v>175</v>
      </c>
      <c r="B102" s="77" t="s">
        <v>565</v>
      </c>
      <c r="C102" s="77" t="s">
        <v>474</v>
      </c>
      <c r="D102" s="77" t="s">
        <v>520</v>
      </c>
      <c r="E102" s="32" t="s">
        <v>187</v>
      </c>
      <c r="F102" s="61">
        <f>G102+J102</f>
        <v>590060693</v>
      </c>
      <c r="G102" s="61">
        <v>590060693</v>
      </c>
      <c r="H102" s="61"/>
      <c r="I102" s="61"/>
      <c r="J102" s="61"/>
      <c r="K102" s="61">
        <f>L102+O102</f>
        <v>48500</v>
      </c>
      <c r="L102" s="61">
        <v>8000</v>
      </c>
      <c r="M102" s="61"/>
      <c r="N102" s="61"/>
      <c r="O102" s="61">
        <v>40500</v>
      </c>
      <c r="P102" s="61"/>
      <c r="Q102" s="62">
        <f>F102+K102</f>
        <v>590109193</v>
      </c>
    </row>
    <row r="103" spans="1:17" s="18" customFormat="1" ht="15">
      <c r="A103" s="77"/>
      <c r="B103" s="77"/>
      <c r="C103" s="77"/>
      <c r="D103" s="77"/>
      <c r="E103" s="33" t="s">
        <v>451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s="18" customFormat="1" ht="30">
      <c r="A104" s="77"/>
      <c r="B104" s="77"/>
      <c r="C104" s="77"/>
      <c r="D104" s="77"/>
      <c r="E104" s="33" t="s">
        <v>452</v>
      </c>
      <c r="F104" s="64">
        <f>G104+J104</f>
        <v>435938516</v>
      </c>
      <c r="G104" s="64">
        <v>435938516</v>
      </c>
      <c r="H104" s="64"/>
      <c r="I104" s="64"/>
      <c r="J104" s="64"/>
      <c r="K104" s="64">
        <f>L104+O104</f>
        <v>0</v>
      </c>
      <c r="L104" s="64"/>
      <c r="M104" s="64"/>
      <c r="N104" s="64"/>
      <c r="O104" s="64"/>
      <c r="P104" s="64"/>
      <c r="Q104" s="65">
        <f>F104+K104</f>
        <v>435938516</v>
      </c>
    </row>
    <row r="105" spans="1:17" s="11" customFormat="1" ht="30">
      <c r="A105" s="77" t="s">
        <v>176</v>
      </c>
      <c r="B105" s="77" t="s">
        <v>567</v>
      </c>
      <c r="C105" s="77" t="s">
        <v>475</v>
      </c>
      <c r="D105" s="77" t="s">
        <v>521</v>
      </c>
      <c r="E105" s="32" t="s">
        <v>570</v>
      </c>
      <c r="F105" s="61">
        <f>G105+J105</f>
        <v>12846244</v>
      </c>
      <c r="G105" s="61">
        <v>12846244</v>
      </c>
      <c r="H105" s="61"/>
      <c r="I105" s="61"/>
      <c r="J105" s="61"/>
      <c r="K105" s="61">
        <f>L105+O105</f>
        <v>0</v>
      </c>
      <c r="L105" s="61"/>
      <c r="M105" s="61"/>
      <c r="N105" s="61"/>
      <c r="O105" s="61"/>
      <c r="P105" s="61"/>
      <c r="Q105" s="62">
        <f>F105+K105</f>
        <v>12846244</v>
      </c>
    </row>
    <row r="106" spans="1:17" s="11" customFormat="1" ht="16.5" customHeight="1">
      <c r="A106" s="77"/>
      <c r="B106" s="77"/>
      <c r="C106" s="77"/>
      <c r="D106" s="77"/>
      <c r="E106" s="33" t="s">
        <v>451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s="11" customFormat="1" ht="30">
      <c r="A107" s="77"/>
      <c r="B107" s="77"/>
      <c r="C107" s="77"/>
      <c r="D107" s="77"/>
      <c r="E107" s="33" t="s">
        <v>452</v>
      </c>
      <c r="F107" s="64">
        <f>G107+J107</f>
        <v>11544698</v>
      </c>
      <c r="G107" s="64">
        <v>11544698</v>
      </c>
      <c r="H107" s="64"/>
      <c r="I107" s="64"/>
      <c r="J107" s="64"/>
      <c r="K107" s="64">
        <f>L107+O107</f>
        <v>0</v>
      </c>
      <c r="L107" s="64"/>
      <c r="M107" s="64"/>
      <c r="N107" s="64"/>
      <c r="O107" s="64"/>
      <c r="P107" s="64"/>
      <c r="Q107" s="65">
        <f>F107+K107</f>
        <v>11544698</v>
      </c>
    </row>
    <row r="108" spans="1:17" s="11" customFormat="1" ht="30">
      <c r="A108" s="77" t="s">
        <v>177</v>
      </c>
      <c r="B108" s="77" t="s">
        <v>569</v>
      </c>
      <c r="C108" s="77" t="s">
        <v>476</v>
      </c>
      <c r="D108" s="77" t="s">
        <v>521</v>
      </c>
      <c r="E108" s="32" t="s">
        <v>188</v>
      </c>
      <c r="F108" s="61">
        <f>G108+J108</f>
        <v>11850864</v>
      </c>
      <c r="G108" s="61">
        <v>11850864</v>
      </c>
      <c r="H108" s="61"/>
      <c r="I108" s="61"/>
      <c r="J108" s="61"/>
      <c r="K108" s="61">
        <f>L108+O108</f>
        <v>9331300</v>
      </c>
      <c r="L108" s="61">
        <v>9281300</v>
      </c>
      <c r="M108" s="61"/>
      <c r="N108" s="61"/>
      <c r="O108" s="61">
        <v>50000</v>
      </c>
      <c r="P108" s="61"/>
      <c r="Q108" s="62">
        <f>F108+K108</f>
        <v>21182164</v>
      </c>
    </row>
    <row r="109" spans="1:17" s="11" customFormat="1" ht="15">
      <c r="A109" s="77"/>
      <c r="B109" s="77"/>
      <c r="C109" s="77"/>
      <c r="D109" s="77"/>
      <c r="E109" s="33" t="s">
        <v>451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</row>
    <row r="110" spans="1:17" s="11" customFormat="1" ht="30">
      <c r="A110" s="77"/>
      <c r="B110" s="77"/>
      <c r="C110" s="77"/>
      <c r="D110" s="77"/>
      <c r="E110" s="33" t="s">
        <v>452</v>
      </c>
      <c r="F110" s="64">
        <f>G110+J110</f>
        <v>9903516</v>
      </c>
      <c r="G110" s="64">
        <v>9903516</v>
      </c>
      <c r="H110" s="64"/>
      <c r="I110" s="64"/>
      <c r="J110" s="64"/>
      <c r="K110" s="64">
        <f>L110+O110</f>
        <v>0</v>
      </c>
      <c r="L110" s="64"/>
      <c r="M110" s="64"/>
      <c r="N110" s="64"/>
      <c r="O110" s="64"/>
      <c r="P110" s="64"/>
      <c r="Q110" s="65">
        <f>F110+K110</f>
        <v>9903516</v>
      </c>
    </row>
    <row r="111" spans="1:17" s="11" customFormat="1" ht="45">
      <c r="A111" s="77" t="s">
        <v>189</v>
      </c>
      <c r="B111" s="77" t="s">
        <v>190</v>
      </c>
      <c r="C111" s="77" t="s">
        <v>477</v>
      </c>
      <c r="D111" s="77" t="s">
        <v>401</v>
      </c>
      <c r="E111" s="32" t="s">
        <v>814</v>
      </c>
      <c r="F111" s="61">
        <f>G111+J111</f>
        <v>2089271</v>
      </c>
      <c r="G111" s="61">
        <v>2089271</v>
      </c>
      <c r="H111" s="61"/>
      <c r="I111" s="61"/>
      <c r="J111" s="61"/>
      <c r="K111" s="61">
        <f>L111+O111</f>
        <v>100000</v>
      </c>
      <c r="L111" s="61"/>
      <c r="M111" s="61"/>
      <c r="N111" s="61"/>
      <c r="O111" s="61">
        <v>100000</v>
      </c>
      <c r="P111" s="61">
        <v>100000</v>
      </c>
      <c r="Q111" s="62">
        <f>F111+K111</f>
        <v>2189271</v>
      </c>
    </row>
    <row r="112" spans="1:17" s="11" customFormat="1" ht="15">
      <c r="A112" s="77"/>
      <c r="B112" s="77"/>
      <c r="C112" s="77"/>
      <c r="D112" s="77"/>
      <c r="E112" s="33" t="s">
        <v>451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</row>
    <row r="113" spans="1:17" s="11" customFormat="1" ht="30">
      <c r="A113" s="77"/>
      <c r="B113" s="77"/>
      <c r="C113" s="77"/>
      <c r="D113" s="77"/>
      <c r="E113" s="33" t="s">
        <v>452</v>
      </c>
      <c r="F113" s="64">
        <f>G113+J113</f>
        <v>1538436</v>
      </c>
      <c r="G113" s="64">
        <v>1538436</v>
      </c>
      <c r="H113" s="64"/>
      <c r="I113" s="64"/>
      <c r="J113" s="64"/>
      <c r="K113" s="64">
        <f>L113+O113</f>
        <v>0</v>
      </c>
      <c r="L113" s="64"/>
      <c r="M113" s="64"/>
      <c r="N113" s="64"/>
      <c r="O113" s="66"/>
      <c r="P113" s="64"/>
      <c r="Q113" s="65">
        <f>F113+K113</f>
        <v>1538436</v>
      </c>
    </row>
    <row r="114" spans="1:17" s="11" customFormat="1" ht="30">
      <c r="A114" s="77" t="s">
        <v>178</v>
      </c>
      <c r="B114" s="77" t="s">
        <v>571</v>
      </c>
      <c r="C114" s="77" t="s">
        <v>478</v>
      </c>
      <c r="D114" s="77" t="s">
        <v>402</v>
      </c>
      <c r="E114" s="32" t="s">
        <v>573</v>
      </c>
      <c r="F114" s="61">
        <f>G114+J114</f>
        <v>22100405</v>
      </c>
      <c r="G114" s="61">
        <v>22100405</v>
      </c>
      <c r="H114" s="61"/>
      <c r="I114" s="61"/>
      <c r="J114" s="61"/>
      <c r="K114" s="61">
        <f>L114+O114</f>
        <v>0</v>
      </c>
      <c r="L114" s="61"/>
      <c r="M114" s="61"/>
      <c r="N114" s="61"/>
      <c r="O114" s="61"/>
      <c r="P114" s="61"/>
      <c r="Q114" s="62">
        <f>F114+K114</f>
        <v>22100405</v>
      </c>
    </row>
    <row r="115" spans="1:17" s="11" customFormat="1" ht="15">
      <c r="A115" s="77"/>
      <c r="B115" s="77"/>
      <c r="C115" s="77"/>
      <c r="D115" s="77"/>
      <c r="E115" s="33" t="s">
        <v>451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2"/>
    </row>
    <row r="116" spans="1:17" s="11" customFormat="1" ht="30">
      <c r="A116" s="77"/>
      <c r="B116" s="77"/>
      <c r="C116" s="77"/>
      <c r="D116" s="77"/>
      <c r="E116" s="33" t="s">
        <v>452</v>
      </c>
      <c r="F116" s="64">
        <f>G116+J116</f>
        <v>20650369</v>
      </c>
      <c r="G116" s="64">
        <v>20650369</v>
      </c>
      <c r="H116" s="64"/>
      <c r="I116" s="64"/>
      <c r="J116" s="64"/>
      <c r="K116" s="64">
        <f>L116+O116</f>
        <v>0</v>
      </c>
      <c r="L116" s="64"/>
      <c r="M116" s="64"/>
      <c r="N116" s="64"/>
      <c r="O116" s="64"/>
      <c r="P116" s="64"/>
      <c r="Q116" s="65">
        <f>F116+K116</f>
        <v>20650369</v>
      </c>
    </row>
    <row r="117" spans="1:17" s="11" customFormat="1" ht="34.5" customHeight="1">
      <c r="A117" s="34" t="s">
        <v>179</v>
      </c>
      <c r="B117" s="34" t="s">
        <v>572</v>
      </c>
      <c r="C117" s="34"/>
      <c r="D117" s="34"/>
      <c r="E117" s="35" t="s">
        <v>398</v>
      </c>
      <c r="F117" s="63">
        <f>F118+F121+F124+F127</f>
        <v>10168350</v>
      </c>
      <c r="G117" s="63">
        <f>G118+G121+G124+G127</f>
        <v>10168350</v>
      </c>
      <c r="H117" s="63">
        <f aca="true" t="shared" si="15" ref="H117:Q117">H118+H121+H124+H127</f>
        <v>0</v>
      </c>
      <c r="I117" s="63">
        <f t="shared" si="15"/>
        <v>0</v>
      </c>
      <c r="J117" s="63">
        <f t="shared" si="15"/>
        <v>0</v>
      </c>
      <c r="K117" s="63">
        <f t="shared" si="15"/>
        <v>0</v>
      </c>
      <c r="L117" s="63">
        <f t="shared" si="15"/>
        <v>0</v>
      </c>
      <c r="M117" s="63">
        <f t="shared" si="15"/>
        <v>0</v>
      </c>
      <c r="N117" s="63">
        <f t="shared" si="15"/>
        <v>0</v>
      </c>
      <c r="O117" s="63">
        <f t="shared" si="15"/>
        <v>0</v>
      </c>
      <c r="P117" s="63">
        <f t="shared" si="15"/>
        <v>0</v>
      </c>
      <c r="Q117" s="62">
        <f t="shared" si="15"/>
        <v>10168350</v>
      </c>
    </row>
    <row r="118" spans="1:17" s="11" customFormat="1" ht="45">
      <c r="A118" s="81" t="s">
        <v>191</v>
      </c>
      <c r="B118" s="81" t="s">
        <v>192</v>
      </c>
      <c r="C118" s="81" t="s">
        <v>480</v>
      </c>
      <c r="D118" s="81" t="s">
        <v>402</v>
      </c>
      <c r="E118" s="33" t="s">
        <v>193</v>
      </c>
      <c r="F118" s="64">
        <f>G118+J118</f>
        <v>3237028</v>
      </c>
      <c r="G118" s="64">
        <v>3237028</v>
      </c>
      <c r="H118" s="64"/>
      <c r="I118" s="64"/>
      <c r="J118" s="64"/>
      <c r="K118" s="64">
        <f>L118+O118</f>
        <v>0</v>
      </c>
      <c r="L118" s="64"/>
      <c r="M118" s="64"/>
      <c r="N118" s="64"/>
      <c r="O118" s="64"/>
      <c r="P118" s="64"/>
      <c r="Q118" s="65">
        <f>F118+K118</f>
        <v>3237028</v>
      </c>
    </row>
    <row r="119" spans="1:17" s="11" customFormat="1" ht="15">
      <c r="A119" s="81"/>
      <c r="B119" s="81"/>
      <c r="C119" s="81"/>
      <c r="D119" s="81"/>
      <c r="E119" s="33" t="s">
        <v>450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5"/>
    </row>
    <row r="120" spans="1:17" s="11" customFormat="1" ht="30">
      <c r="A120" s="81"/>
      <c r="B120" s="81"/>
      <c r="C120" s="81"/>
      <c r="D120" s="81"/>
      <c r="E120" s="33" t="s">
        <v>452</v>
      </c>
      <c r="F120" s="64">
        <f>G120+J120</f>
        <v>950000</v>
      </c>
      <c r="G120" s="64">
        <v>950000</v>
      </c>
      <c r="H120" s="64"/>
      <c r="I120" s="64"/>
      <c r="J120" s="64"/>
      <c r="K120" s="64">
        <f>L120+O120</f>
        <v>0</v>
      </c>
      <c r="L120" s="64"/>
      <c r="M120" s="64"/>
      <c r="N120" s="64"/>
      <c r="O120" s="64"/>
      <c r="P120" s="64"/>
      <c r="Q120" s="65">
        <f>F120+K120</f>
        <v>950000</v>
      </c>
    </row>
    <row r="121" spans="1:17" s="11" customFormat="1" ht="45" hidden="1">
      <c r="A121" s="81" t="s">
        <v>194</v>
      </c>
      <c r="B121" s="81" t="s">
        <v>195</v>
      </c>
      <c r="C121" s="81" t="s">
        <v>481</v>
      </c>
      <c r="D121" s="81" t="s">
        <v>402</v>
      </c>
      <c r="E121" s="33" t="s">
        <v>196</v>
      </c>
      <c r="F121" s="64">
        <f>G121+J121</f>
        <v>0</v>
      </c>
      <c r="G121" s="64"/>
      <c r="H121" s="64"/>
      <c r="I121" s="64"/>
      <c r="J121" s="64"/>
      <c r="K121" s="64">
        <f>L121+O121</f>
        <v>0</v>
      </c>
      <c r="L121" s="64"/>
      <c r="M121" s="64"/>
      <c r="N121" s="64"/>
      <c r="O121" s="64"/>
      <c r="P121" s="64"/>
      <c r="Q121" s="65">
        <f>F121+K121</f>
        <v>0</v>
      </c>
    </row>
    <row r="122" spans="1:17" s="11" customFormat="1" ht="15" hidden="1">
      <c r="A122" s="81"/>
      <c r="B122" s="81"/>
      <c r="C122" s="81"/>
      <c r="D122" s="81"/>
      <c r="E122" s="33" t="s">
        <v>450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/>
    </row>
    <row r="123" spans="1:17" s="11" customFormat="1" ht="30" hidden="1">
      <c r="A123" s="81"/>
      <c r="B123" s="81"/>
      <c r="C123" s="81"/>
      <c r="D123" s="81"/>
      <c r="E123" s="33" t="s">
        <v>452</v>
      </c>
      <c r="F123" s="64">
        <f>G123+J123</f>
        <v>0</v>
      </c>
      <c r="G123" s="64"/>
      <c r="H123" s="64"/>
      <c r="I123" s="64"/>
      <c r="J123" s="64"/>
      <c r="K123" s="64">
        <f>L123+O123</f>
        <v>0</v>
      </c>
      <c r="L123" s="64"/>
      <c r="M123" s="64"/>
      <c r="N123" s="64"/>
      <c r="O123" s="64"/>
      <c r="P123" s="64"/>
      <c r="Q123" s="65">
        <f>F123+K123</f>
        <v>0</v>
      </c>
    </row>
    <row r="124" spans="1:17" s="11" customFormat="1" ht="30">
      <c r="A124" s="36" t="s">
        <v>197</v>
      </c>
      <c r="B124" s="36" t="s">
        <v>198</v>
      </c>
      <c r="C124" s="36" t="s">
        <v>482</v>
      </c>
      <c r="D124" s="36" t="s">
        <v>402</v>
      </c>
      <c r="E124" s="33" t="s">
        <v>620</v>
      </c>
      <c r="F124" s="64">
        <f>G124+J124</f>
        <v>6931322</v>
      </c>
      <c r="G124" s="64">
        <v>6931322</v>
      </c>
      <c r="H124" s="64"/>
      <c r="I124" s="64"/>
      <c r="J124" s="64"/>
      <c r="K124" s="64">
        <f>L124+O124</f>
        <v>0</v>
      </c>
      <c r="L124" s="64"/>
      <c r="M124" s="64"/>
      <c r="N124" s="64"/>
      <c r="O124" s="64"/>
      <c r="P124" s="64"/>
      <c r="Q124" s="65">
        <f>F124+K124</f>
        <v>6931322</v>
      </c>
    </row>
    <row r="125" spans="1:17" s="11" customFormat="1" ht="15" hidden="1">
      <c r="A125" s="49"/>
      <c r="B125" s="49"/>
      <c r="C125" s="49"/>
      <c r="D125" s="49"/>
      <c r="E125" s="48" t="s">
        <v>450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8"/>
    </row>
    <row r="126" spans="1:17" s="11" customFormat="1" ht="30" hidden="1">
      <c r="A126" s="50"/>
      <c r="B126" s="50"/>
      <c r="C126" s="50"/>
      <c r="D126" s="50"/>
      <c r="E126" s="33" t="s">
        <v>452</v>
      </c>
      <c r="F126" s="64">
        <f>G126+J126</f>
        <v>0</v>
      </c>
      <c r="G126" s="64"/>
      <c r="H126" s="64"/>
      <c r="I126" s="64"/>
      <c r="J126" s="64"/>
      <c r="K126" s="64">
        <f>L126+O126</f>
        <v>0</v>
      </c>
      <c r="L126" s="64"/>
      <c r="M126" s="64"/>
      <c r="N126" s="64"/>
      <c r="O126" s="64"/>
      <c r="P126" s="64"/>
      <c r="Q126" s="65">
        <f>F126+K126</f>
        <v>0</v>
      </c>
    </row>
    <row r="127" spans="1:17" s="11" customFormat="1" ht="45" customHeight="1" hidden="1">
      <c r="A127" s="81" t="s">
        <v>661</v>
      </c>
      <c r="B127" s="81" t="s">
        <v>662</v>
      </c>
      <c r="C127" s="81"/>
      <c r="D127" s="81" t="s">
        <v>402</v>
      </c>
      <c r="E127" s="33" t="s">
        <v>663</v>
      </c>
      <c r="F127" s="64">
        <f>G127+J127</f>
        <v>0</v>
      </c>
      <c r="G127" s="61"/>
      <c r="H127" s="64"/>
      <c r="I127" s="64"/>
      <c r="J127" s="64"/>
      <c r="K127" s="64">
        <f>L127+O127</f>
        <v>0</v>
      </c>
      <c r="L127" s="64"/>
      <c r="M127" s="64"/>
      <c r="N127" s="64"/>
      <c r="O127" s="64"/>
      <c r="P127" s="64"/>
      <c r="Q127" s="65">
        <f>F127+K127</f>
        <v>0</v>
      </c>
    </row>
    <row r="128" spans="1:17" s="11" customFormat="1" ht="15" customHeight="1" hidden="1">
      <c r="A128" s="81"/>
      <c r="B128" s="81"/>
      <c r="C128" s="81"/>
      <c r="D128" s="81"/>
      <c r="E128" s="33" t="s">
        <v>450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s="11" customFormat="1" ht="30" customHeight="1" hidden="1">
      <c r="A129" s="81"/>
      <c r="B129" s="81"/>
      <c r="C129" s="81"/>
      <c r="D129" s="81"/>
      <c r="E129" s="33" t="s">
        <v>452</v>
      </c>
      <c r="F129" s="64">
        <f aca="true" t="shared" si="16" ref="F129:F143">G129+J129</f>
        <v>0</v>
      </c>
      <c r="G129" s="61"/>
      <c r="H129" s="64"/>
      <c r="I129" s="64"/>
      <c r="J129" s="64"/>
      <c r="K129" s="64">
        <f>L129+O129</f>
        <v>0</v>
      </c>
      <c r="L129" s="64"/>
      <c r="M129" s="64"/>
      <c r="N129" s="64"/>
      <c r="O129" s="64"/>
      <c r="P129" s="64"/>
      <c r="Q129" s="65">
        <f>F129+K129</f>
        <v>0</v>
      </c>
    </row>
    <row r="130" spans="1:17" s="11" customFormat="1" ht="28.5" customHeight="1">
      <c r="A130" s="34" t="s">
        <v>199</v>
      </c>
      <c r="B130" s="34" t="s">
        <v>200</v>
      </c>
      <c r="C130" s="34" t="s">
        <v>479</v>
      </c>
      <c r="D130" s="34"/>
      <c r="E130" s="35" t="s">
        <v>11</v>
      </c>
      <c r="F130" s="63">
        <f t="shared" si="16"/>
        <v>305447298.88</v>
      </c>
      <c r="G130" s="63">
        <f>G131+G134</f>
        <v>305447298.88</v>
      </c>
      <c r="H130" s="63">
        <f>H131+H134</f>
        <v>0</v>
      </c>
      <c r="I130" s="63">
        <f>I131+I134</f>
        <v>0</v>
      </c>
      <c r="J130" s="63">
        <f>J131+J134</f>
        <v>0</v>
      </c>
      <c r="K130" s="63">
        <f>L130+O130</f>
        <v>436549771.4</v>
      </c>
      <c r="L130" s="63">
        <f>L131+L134</f>
        <v>23717973.95</v>
      </c>
      <c r="M130" s="63">
        <f>M131+M134</f>
        <v>0</v>
      </c>
      <c r="N130" s="63">
        <f>N131+N134</f>
        <v>0</v>
      </c>
      <c r="O130" s="63">
        <f>O131+O134</f>
        <v>412831797.45</v>
      </c>
      <c r="P130" s="63">
        <f>P131+P134</f>
        <v>412781797.45</v>
      </c>
      <c r="Q130" s="62">
        <f>F130+K130</f>
        <v>741997070.28</v>
      </c>
    </row>
    <row r="131" spans="1:17" s="31" customFormat="1" ht="45">
      <c r="A131" s="78" t="s">
        <v>5</v>
      </c>
      <c r="B131" s="78" t="s">
        <v>6</v>
      </c>
      <c r="C131" s="78"/>
      <c r="D131" s="78" t="s">
        <v>402</v>
      </c>
      <c r="E131" s="33" t="s">
        <v>9</v>
      </c>
      <c r="F131" s="69">
        <f t="shared" si="16"/>
        <v>113411748</v>
      </c>
      <c r="G131" s="69">
        <v>113411748</v>
      </c>
      <c r="H131" s="69"/>
      <c r="I131" s="69"/>
      <c r="J131" s="69"/>
      <c r="K131" s="69">
        <f>L131+O131</f>
        <v>4472900</v>
      </c>
      <c r="L131" s="69">
        <v>4422900</v>
      </c>
      <c r="M131" s="69">
        <v>0</v>
      </c>
      <c r="N131" s="69">
        <v>0</v>
      </c>
      <c r="O131" s="69">
        <v>50000</v>
      </c>
      <c r="P131" s="69">
        <v>0</v>
      </c>
      <c r="Q131" s="65">
        <f>F131+K131</f>
        <v>117884648</v>
      </c>
    </row>
    <row r="132" spans="1:17" s="31" customFormat="1" ht="14.25" customHeight="1">
      <c r="A132" s="79"/>
      <c r="B132" s="79"/>
      <c r="C132" s="79"/>
      <c r="D132" s="79"/>
      <c r="E132" s="33" t="s">
        <v>450</v>
      </c>
      <c r="F132" s="69">
        <f t="shared" si="16"/>
        <v>0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5"/>
    </row>
    <row r="133" spans="1:17" s="31" customFormat="1" ht="30">
      <c r="A133" s="80"/>
      <c r="B133" s="80"/>
      <c r="C133" s="80"/>
      <c r="D133" s="80"/>
      <c r="E133" s="33" t="s">
        <v>452</v>
      </c>
      <c r="F133" s="69">
        <f t="shared" si="16"/>
        <v>96199100</v>
      </c>
      <c r="G133" s="69">
        <v>96199100</v>
      </c>
      <c r="H133" s="69"/>
      <c r="I133" s="69"/>
      <c r="J133" s="69"/>
      <c r="K133" s="69">
        <f>L133+O133</f>
        <v>0</v>
      </c>
      <c r="L133" s="69"/>
      <c r="M133" s="69">
        <v>0</v>
      </c>
      <c r="N133" s="69">
        <v>0</v>
      </c>
      <c r="O133" s="69"/>
      <c r="P133" s="69"/>
      <c r="Q133" s="65">
        <f>F133+K133</f>
        <v>96199100</v>
      </c>
    </row>
    <row r="134" spans="1:17" s="31" customFormat="1" ht="30">
      <c r="A134" s="78" t="s">
        <v>7</v>
      </c>
      <c r="B134" s="78" t="s">
        <v>8</v>
      </c>
      <c r="C134" s="78"/>
      <c r="D134" s="78" t="s">
        <v>402</v>
      </c>
      <c r="E134" s="33" t="s">
        <v>10</v>
      </c>
      <c r="F134" s="69">
        <f t="shared" si="16"/>
        <v>192035550.88</v>
      </c>
      <c r="G134" s="69">
        <v>192035550.88</v>
      </c>
      <c r="H134" s="69"/>
      <c r="I134" s="69"/>
      <c r="J134" s="69"/>
      <c r="K134" s="69">
        <f>L134+O134</f>
        <v>432076871.4</v>
      </c>
      <c r="L134" s="69">
        <v>19295073.95</v>
      </c>
      <c r="M134" s="69">
        <v>0</v>
      </c>
      <c r="N134" s="69">
        <v>0</v>
      </c>
      <c r="O134" s="69">
        <v>412781797.45</v>
      </c>
      <c r="P134" s="69">
        <v>412781797.45</v>
      </c>
      <c r="Q134" s="65">
        <f>F134+K134</f>
        <v>624112422.28</v>
      </c>
    </row>
    <row r="135" spans="1:17" s="31" customFormat="1" ht="14.25" customHeight="1">
      <c r="A135" s="79"/>
      <c r="B135" s="79"/>
      <c r="C135" s="79"/>
      <c r="D135" s="79"/>
      <c r="E135" s="33" t="s">
        <v>450</v>
      </c>
      <c r="F135" s="69">
        <f t="shared" si="16"/>
        <v>0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5"/>
    </row>
    <row r="136" spans="1:17" s="31" customFormat="1" ht="30">
      <c r="A136" s="80"/>
      <c r="B136" s="80"/>
      <c r="C136" s="80"/>
      <c r="D136" s="80"/>
      <c r="E136" s="33" t="s">
        <v>452</v>
      </c>
      <c r="F136" s="69">
        <f t="shared" si="16"/>
        <v>84919600</v>
      </c>
      <c r="G136" s="69">
        <v>84919600</v>
      </c>
      <c r="H136" s="69"/>
      <c r="I136" s="69"/>
      <c r="J136" s="69"/>
      <c r="K136" s="69">
        <f aca="true" t="shared" si="17" ref="K136:K145">L136+O136</f>
        <v>208398500</v>
      </c>
      <c r="L136" s="69">
        <v>17675900</v>
      </c>
      <c r="M136" s="69">
        <v>0</v>
      </c>
      <c r="N136" s="69">
        <v>0</v>
      </c>
      <c r="O136" s="69">
        <v>190722600</v>
      </c>
      <c r="P136" s="69">
        <v>190722600</v>
      </c>
      <c r="Q136" s="65">
        <f aca="true" t="shared" si="18" ref="Q136:Q145">F136+K136</f>
        <v>293318100</v>
      </c>
    </row>
    <row r="137" spans="1:17" s="11" customFormat="1" ht="18.75" customHeight="1">
      <c r="A137" s="23" t="s">
        <v>201</v>
      </c>
      <c r="B137" s="23" t="s">
        <v>599</v>
      </c>
      <c r="C137" s="23">
        <v>110201</v>
      </c>
      <c r="D137" s="23" t="s">
        <v>403</v>
      </c>
      <c r="E137" s="32" t="s">
        <v>202</v>
      </c>
      <c r="F137" s="61">
        <f t="shared" si="16"/>
        <v>2732300</v>
      </c>
      <c r="G137" s="61">
        <v>2732300</v>
      </c>
      <c r="H137" s="61">
        <v>2053200</v>
      </c>
      <c r="I137" s="61">
        <v>80000</v>
      </c>
      <c r="J137" s="61"/>
      <c r="K137" s="61">
        <f t="shared" si="17"/>
        <v>163000</v>
      </c>
      <c r="L137" s="61"/>
      <c r="M137" s="61"/>
      <c r="N137" s="61"/>
      <c r="O137" s="61">
        <v>163000</v>
      </c>
      <c r="P137" s="61">
        <v>163000</v>
      </c>
      <c r="Q137" s="62">
        <f t="shared" si="18"/>
        <v>2895300</v>
      </c>
    </row>
    <row r="138" spans="1:17" s="11" customFormat="1" ht="27.75" customHeight="1" hidden="1">
      <c r="A138" s="23" t="s">
        <v>390</v>
      </c>
      <c r="B138" s="38">
        <v>7310</v>
      </c>
      <c r="C138" s="23" t="s">
        <v>447</v>
      </c>
      <c r="D138" s="23" t="s">
        <v>428</v>
      </c>
      <c r="E138" s="32" t="s">
        <v>670</v>
      </c>
      <c r="F138" s="61">
        <f t="shared" si="16"/>
        <v>0</v>
      </c>
      <c r="G138" s="61"/>
      <c r="H138" s="61"/>
      <c r="I138" s="61"/>
      <c r="J138" s="61"/>
      <c r="K138" s="61">
        <f t="shared" si="17"/>
        <v>0</v>
      </c>
      <c r="L138" s="61"/>
      <c r="M138" s="61"/>
      <c r="N138" s="61"/>
      <c r="O138" s="61"/>
      <c r="P138" s="61"/>
      <c r="Q138" s="62">
        <f t="shared" si="18"/>
        <v>0</v>
      </c>
    </row>
    <row r="139" spans="1:17" s="46" customFormat="1" ht="27.75" customHeight="1">
      <c r="A139" s="34" t="s">
        <v>79</v>
      </c>
      <c r="B139" s="34">
        <v>7320</v>
      </c>
      <c r="C139" s="34" t="s">
        <v>447</v>
      </c>
      <c r="D139" s="34"/>
      <c r="E139" s="35" t="s">
        <v>812</v>
      </c>
      <c r="F139" s="63">
        <f>F140</f>
        <v>0</v>
      </c>
      <c r="G139" s="63">
        <f aca="true" t="shared" si="19" ref="G139:Q139">G140</f>
        <v>0</v>
      </c>
      <c r="H139" s="63">
        <f t="shared" si="19"/>
        <v>0</v>
      </c>
      <c r="I139" s="63">
        <f t="shared" si="19"/>
        <v>0</v>
      </c>
      <c r="J139" s="63">
        <f t="shared" si="19"/>
        <v>0</v>
      </c>
      <c r="K139" s="63">
        <f t="shared" si="19"/>
        <v>9126626</v>
      </c>
      <c r="L139" s="63">
        <f t="shared" si="19"/>
        <v>0</v>
      </c>
      <c r="M139" s="63">
        <f t="shared" si="19"/>
        <v>0</v>
      </c>
      <c r="N139" s="63">
        <f t="shared" si="19"/>
        <v>0</v>
      </c>
      <c r="O139" s="63">
        <f t="shared" si="19"/>
        <v>9126626</v>
      </c>
      <c r="P139" s="63">
        <f t="shared" si="19"/>
        <v>9126626</v>
      </c>
      <c r="Q139" s="62">
        <f t="shared" si="19"/>
        <v>9126626</v>
      </c>
    </row>
    <row r="140" spans="1:17" s="31" customFormat="1" ht="27.75" customHeight="1">
      <c r="A140" s="36" t="s">
        <v>80</v>
      </c>
      <c r="B140" s="36">
        <v>7322</v>
      </c>
      <c r="C140" s="36" t="s">
        <v>447</v>
      </c>
      <c r="D140" s="36" t="s">
        <v>428</v>
      </c>
      <c r="E140" s="33" t="s">
        <v>696</v>
      </c>
      <c r="F140" s="64">
        <f>G140+J140</f>
        <v>0</v>
      </c>
      <c r="G140" s="64"/>
      <c r="H140" s="64"/>
      <c r="I140" s="64"/>
      <c r="J140" s="64"/>
      <c r="K140" s="64">
        <f>L140+O140</f>
        <v>9126626</v>
      </c>
      <c r="L140" s="64"/>
      <c r="M140" s="64"/>
      <c r="N140" s="64"/>
      <c r="O140" s="64">
        <v>9126626</v>
      </c>
      <c r="P140" s="64">
        <v>9126626</v>
      </c>
      <c r="Q140" s="65">
        <f>F140+K140</f>
        <v>9126626</v>
      </c>
    </row>
    <row r="141" spans="1:17" s="11" customFormat="1" ht="60">
      <c r="A141" s="23" t="s">
        <v>67</v>
      </c>
      <c r="B141" s="38">
        <v>9410</v>
      </c>
      <c r="C141" s="23"/>
      <c r="D141" s="38" t="s">
        <v>408</v>
      </c>
      <c r="E141" s="32" t="s">
        <v>815</v>
      </c>
      <c r="F141" s="61">
        <f>G141+J141</f>
        <v>65173600</v>
      </c>
      <c r="G141" s="61">
        <v>65173600</v>
      </c>
      <c r="H141" s="61"/>
      <c r="I141" s="61"/>
      <c r="J141" s="61"/>
      <c r="K141" s="61">
        <f>L141+O141</f>
        <v>0</v>
      </c>
      <c r="L141" s="61"/>
      <c r="M141" s="61"/>
      <c r="N141" s="61"/>
      <c r="O141" s="61"/>
      <c r="P141" s="61"/>
      <c r="Q141" s="62">
        <f>F141+K141</f>
        <v>65173600</v>
      </c>
    </row>
    <row r="142" spans="1:17" s="11" customFormat="1" ht="60">
      <c r="A142" s="23" t="s">
        <v>92</v>
      </c>
      <c r="B142" s="38">
        <v>9420</v>
      </c>
      <c r="C142" s="23"/>
      <c r="D142" s="38" t="s">
        <v>408</v>
      </c>
      <c r="E142" s="32" t="s">
        <v>93</v>
      </c>
      <c r="F142" s="61">
        <f>G142+J142</f>
        <v>9827790.39</v>
      </c>
      <c r="G142" s="61">
        <v>9827790.39</v>
      </c>
      <c r="H142" s="61"/>
      <c r="I142" s="61"/>
      <c r="J142" s="61"/>
      <c r="K142" s="61">
        <f>L142+O142</f>
        <v>0</v>
      </c>
      <c r="L142" s="61"/>
      <c r="M142" s="61"/>
      <c r="N142" s="61"/>
      <c r="O142" s="61"/>
      <c r="P142" s="61"/>
      <c r="Q142" s="62">
        <f>F142+K142</f>
        <v>9827790.39</v>
      </c>
    </row>
    <row r="143" spans="1:17" s="11" customFormat="1" ht="75" customHeight="1">
      <c r="A143" s="23" t="s">
        <v>204</v>
      </c>
      <c r="B143" s="38">
        <v>9460</v>
      </c>
      <c r="C143" s="38">
        <v>250362</v>
      </c>
      <c r="D143" s="38" t="s">
        <v>408</v>
      </c>
      <c r="E143" s="32" t="s">
        <v>203</v>
      </c>
      <c r="F143" s="61">
        <f t="shared" si="16"/>
        <v>83248400</v>
      </c>
      <c r="G143" s="61">
        <v>83248400</v>
      </c>
      <c r="H143" s="61"/>
      <c r="I143" s="61"/>
      <c r="J143" s="61"/>
      <c r="K143" s="61">
        <f t="shared" si="17"/>
        <v>0</v>
      </c>
      <c r="L143" s="61"/>
      <c r="M143" s="61"/>
      <c r="N143" s="61"/>
      <c r="O143" s="61"/>
      <c r="P143" s="61"/>
      <c r="Q143" s="62">
        <f t="shared" si="18"/>
        <v>83248400</v>
      </c>
    </row>
    <row r="144" spans="1:17" s="11" customFormat="1" ht="105" hidden="1">
      <c r="A144" s="23" t="s">
        <v>91</v>
      </c>
      <c r="B144" s="38">
        <v>9490</v>
      </c>
      <c r="C144" s="38">
        <v>250362</v>
      </c>
      <c r="D144" s="38" t="s">
        <v>408</v>
      </c>
      <c r="E144" s="32" t="s">
        <v>90</v>
      </c>
      <c r="F144" s="61">
        <f>G144+J144</f>
        <v>0</v>
      </c>
      <c r="G144" s="61"/>
      <c r="H144" s="61"/>
      <c r="I144" s="61"/>
      <c r="J144" s="61"/>
      <c r="K144" s="61">
        <f t="shared" si="17"/>
        <v>0</v>
      </c>
      <c r="L144" s="61"/>
      <c r="M144" s="61"/>
      <c r="N144" s="61"/>
      <c r="O144" s="61"/>
      <c r="P144" s="61"/>
      <c r="Q144" s="62">
        <f t="shared" si="18"/>
        <v>0</v>
      </c>
    </row>
    <row r="145" spans="1:17" s="18" customFormat="1" ht="21.75" customHeight="1">
      <c r="A145" s="23" t="s">
        <v>205</v>
      </c>
      <c r="B145" s="23" t="s">
        <v>117</v>
      </c>
      <c r="C145" s="23">
        <v>250380</v>
      </c>
      <c r="D145" s="23" t="s">
        <v>408</v>
      </c>
      <c r="E145" s="32" t="s">
        <v>116</v>
      </c>
      <c r="F145" s="61">
        <f>G145+J145</f>
        <v>130000</v>
      </c>
      <c r="G145" s="61">
        <f>G147+G148</f>
        <v>130000</v>
      </c>
      <c r="H145" s="61">
        <f aca="true" t="shared" si="20" ref="H145:P145">H147+H148</f>
        <v>0</v>
      </c>
      <c r="I145" s="61">
        <f t="shared" si="20"/>
        <v>0</v>
      </c>
      <c r="J145" s="61">
        <f t="shared" si="20"/>
        <v>0</v>
      </c>
      <c r="K145" s="61">
        <f t="shared" si="17"/>
        <v>18000000</v>
      </c>
      <c r="L145" s="61">
        <f t="shared" si="20"/>
        <v>0</v>
      </c>
      <c r="M145" s="61">
        <f t="shared" si="20"/>
        <v>0</v>
      </c>
      <c r="N145" s="61">
        <f t="shared" si="20"/>
        <v>0</v>
      </c>
      <c r="O145" s="61">
        <f t="shared" si="20"/>
        <v>18000000</v>
      </c>
      <c r="P145" s="61">
        <f t="shared" si="20"/>
        <v>18000000</v>
      </c>
      <c r="Q145" s="62">
        <f t="shared" si="18"/>
        <v>18130000</v>
      </c>
    </row>
    <row r="146" spans="1:17" s="11" customFormat="1" ht="15">
      <c r="A146" s="23"/>
      <c r="B146" s="23"/>
      <c r="C146" s="23"/>
      <c r="D146" s="23"/>
      <c r="E146" s="32" t="s">
        <v>451</v>
      </c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</row>
    <row r="147" spans="1:17" s="11" customFormat="1" ht="74.25" customHeight="1">
      <c r="A147" s="38"/>
      <c r="B147" s="38"/>
      <c r="C147" s="38"/>
      <c r="D147" s="38"/>
      <c r="E147" s="32" t="s">
        <v>816</v>
      </c>
      <c r="F147" s="61">
        <f>G147+J147</f>
        <v>130000</v>
      </c>
      <c r="G147" s="61">
        <v>130000</v>
      </c>
      <c r="H147" s="61"/>
      <c r="I147" s="61"/>
      <c r="J147" s="61"/>
      <c r="K147" s="61">
        <f>L147+O147</f>
        <v>0</v>
      </c>
      <c r="L147" s="61"/>
      <c r="M147" s="61"/>
      <c r="N147" s="61"/>
      <c r="O147" s="61"/>
      <c r="P147" s="61"/>
      <c r="Q147" s="62">
        <f>F147+K147</f>
        <v>130000</v>
      </c>
    </row>
    <row r="148" spans="1:17" s="11" customFormat="1" ht="60">
      <c r="A148" s="38"/>
      <c r="B148" s="38"/>
      <c r="C148" s="38"/>
      <c r="D148" s="38"/>
      <c r="E148" s="32" t="s">
        <v>527</v>
      </c>
      <c r="F148" s="61">
        <f>G148+J148</f>
        <v>0</v>
      </c>
      <c r="G148" s="61"/>
      <c r="H148" s="61"/>
      <c r="I148" s="61"/>
      <c r="J148" s="61"/>
      <c r="K148" s="61">
        <f>L148+O148</f>
        <v>18000000</v>
      </c>
      <c r="L148" s="61"/>
      <c r="M148" s="61"/>
      <c r="N148" s="61"/>
      <c r="O148" s="61">
        <v>18000000</v>
      </c>
      <c r="P148" s="61">
        <v>18000000</v>
      </c>
      <c r="Q148" s="62">
        <f>F148+K148</f>
        <v>18000000</v>
      </c>
    </row>
    <row r="149" spans="1:20" s="20" customFormat="1" ht="45" customHeight="1">
      <c r="A149" s="29" t="s">
        <v>206</v>
      </c>
      <c r="B149" s="39"/>
      <c r="C149" s="39" t="s">
        <v>216</v>
      </c>
      <c r="D149" s="39"/>
      <c r="E149" s="53" t="s">
        <v>627</v>
      </c>
      <c r="F149" s="58">
        <f>F150</f>
        <v>395815902</v>
      </c>
      <c r="G149" s="58">
        <f aca="true" t="shared" si="21" ref="G149:P149">G150</f>
        <v>375515400</v>
      </c>
      <c r="H149" s="58">
        <f t="shared" si="21"/>
        <v>173580580</v>
      </c>
      <c r="I149" s="58">
        <f t="shared" si="21"/>
        <v>53455584</v>
      </c>
      <c r="J149" s="58">
        <f t="shared" si="21"/>
        <v>20300502</v>
      </c>
      <c r="K149" s="58">
        <f t="shared" si="21"/>
        <v>74209734</v>
      </c>
      <c r="L149" s="58">
        <f t="shared" si="21"/>
        <v>57957834</v>
      </c>
      <c r="M149" s="58">
        <f t="shared" si="21"/>
        <v>209185</v>
      </c>
      <c r="N149" s="58">
        <f t="shared" si="21"/>
        <v>527331</v>
      </c>
      <c r="O149" s="58">
        <f t="shared" si="21"/>
        <v>16251900</v>
      </c>
      <c r="P149" s="58">
        <f t="shared" si="21"/>
        <v>15295400</v>
      </c>
      <c r="Q149" s="59">
        <f>Q150</f>
        <v>470025636</v>
      </c>
      <c r="R149" s="22"/>
      <c r="S149" s="22"/>
      <c r="T149" s="22"/>
    </row>
    <row r="150" spans="1:20" s="20" customFormat="1" ht="45" customHeight="1">
      <c r="A150" s="40" t="s">
        <v>207</v>
      </c>
      <c r="B150" s="40"/>
      <c r="C150" s="40" t="s">
        <v>216</v>
      </c>
      <c r="D150" s="40"/>
      <c r="E150" s="55" t="s">
        <v>627</v>
      </c>
      <c r="F150" s="60">
        <f>G150+J150</f>
        <v>395815902</v>
      </c>
      <c r="G150" s="60">
        <f>G151+G152+G153+G157+G159+G163+G164+G167+G169+G170+G173+G176+G174</f>
        <v>375515400</v>
      </c>
      <c r="H150" s="60">
        <f>H151+H152+H153+H157+H159+H163+H164+H167+H169+H170+H173+H176+H174</f>
        <v>173580580</v>
      </c>
      <c r="I150" s="60">
        <f>I151+I152+I153+I157+I159+I163+I164+I167+I169+I170+I173+I176+I174</f>
        <v>53455584</v>
      </c>
      <c r="J150" s="60">
        <f>J151+J152+J153+J157+J159+J163+J164+J167+J169+J170+J173+J176+J174</f>
        <v>20300502</v>
      </c>
      <c r="K150" s="60">
        <f>L150+O150</f>
        <v>74209734</v>
      </c>
      <c r="L150" s="60">
        <f>L151+L152+L153+L157+L159+L163+L164+L167+L169+L170+L173+L176+L174</f>
        <v>57957834</v>
      </c>
      <c r="M150" s="60">
        <f>M151+M152+M153+M157+M159+M163+M164+M167+M169+M170+M173+M176+M174</f>
        <v>209185</v>
      </c>
      <c r="N150" s="60">
        <f>N151+N152+N153+N157+N159+N163+N164+N167+N169+N170+N173+N176+N174</f>
        <v>527331</v>
      </c>
      <c r="O150" s="60">
        <f>O151+O152+O153+O157+O159+O163+O164+O167+O169+O170+O173+O176+O174</f>
        <v>16251900</v>
      </c>
      <c r="P150" s="60">
        <f>P151+P152+P153+P157+P159+P163+P164+P167+P169+P170+P173+P176+P174</f>
        <v>15295400</v>
      </c>
      <c r="Q150" s="59">
        <f>F150+K150</f>
        <v>470025636</v>
      </c>
      <c r="R150" s="22"/>
      <c r="S150" s="22"/>
      <c r="T150" s="22"/>
    </row>
    <row r="151" spans="1:17" s="11" customFormat="1" ht="45.75" customHeight="1">
      <c r="A151" s="23" t="s">
        <v>208</v>
      </c>
      <c r="B151" s="23" t="s">
        <v>577</v>
      </c>
      <c r="C151" s="23" t="s">
        <v>483</v>
      </c>
      <c r="D151" s="23" t="s">
        <v>404</v>
      </c>
      <c r="E151" s="32" t="s">
        <v>576</v>
      </c>
      <c r="F151" s="61">
        <f aca="true" t="shared" si="22" ref="F151:F170">G151+J151</f>
        <v>1247700</v>
      </c>
      <c r="G151" s="61">
        <v>1247700</v>
      </c>
      <c r="H151" s="61"/>
      <c r="I151" s="61"/>
      <c r="J151" s="61"/>
      <c r="K151" s="61">
        <f aca="true" t="shared" si="23" ref="K151:K170">L151+O151</f>
        <v>0</v>
      </c>
      <c r="L151" s="61"/>
      <c r="M151" s="61"/>
      <c r="N151" s="61"/>
      <c r="O151" s="61"/>
      <c r="P151" s="61"/>
      <c r="Q151" s="62">
        <f aca="true" t="shared" si="24" ref="Q151:Q170">F151+K151</f>
        <v>1247700</v>
      </c>
    </row>
    <row r="152" spans="1:17" s="11" customFormat="1" ht="36.75" customHeight="1">
      <c r="A152" s="23" t="s">
        <v>209</v>
      </c>
      <c r="B152" s="23" t="s">
        <v>579</v>
      </c>
      <c r="C152" s="23" t="s">
        <v>484</v>
      </c>
      <c r="D152" s="23" t="s">
        <v>406</v>
      </c>
      <c r="E152" s="32" t="s">
        <v>3</v>
      </c>
      <c r="F152" s="61">
        <f t="shared" si="22"/>
        <v>799400</v>
      </c>
      <c r="G152" s="61">
        <v>799400</v>
      </c>
      <c r="H152" s="61"/>
      <c r="I152" s="61"/>
      <c r="J152" s="61"/>
      <c r="K152" s="61">
        <f t="shared" si="23"/>
        <v>0</v>
      </c>
      <c r="L152" s="61"/>
      <c r="M152" s="61"/>
      <c r="N152" s="61"/>
      <c r="O152" s="61"/>
      <c r="P152" s="61"/>
      <c r="Q152" s="62">
        <f t="shared" si="24"/>
        <v>799400</v>
      </c>
    </row>
    <row r="153" spans="1:17" s="11" customFormat="1" ht="69.75" customHeight="1">
      <c r="A153" s="34" t="s">
        <v>210</v>
      </c>
      <c r="B153" s="34" t="s">
        <v>608</v>
      </c>
      <c r="C153" s="34"/>
      <c r="D153" s="34"/>
      <c r="E153" s="35" t="s">
        <v>780</v>
      </c>
      <c r="F153" s="63">
        <f>F154+F155+F156</f>
        <v>323652400</v>
      </c>
      <c r="G153" s="63">
        <f aca="true" t="shared" si="25" ref="G153:Q153">G154+G155+G156</f>
        <v>323652400</v>
      </c>
      <c r="H153" s="63">
        <f t="shared" si="25"/>
        <v>163978300</v>
      </c>
      <c r="I153" s="63">
        <f t="shared" si="25"/>
        <v>52303884</v>
      </c>
      <c r="J153" s="63">
        <f t="shared" si="25"/>
        <v>0</v>
      </c>
      <c r="K153" s="63">
        <f t="shared" si="25"/>
        <v>65636534</v>
      </c>
      <c r="L153" s="63">
        <f t="shared" si="25"/>
        <v>57957834</v>
      </c>
      <c r="M153" s="63">
        <f t="shared" si="25"/>
        <v>209185</v>
      </c>
      <c r="N153" s="63">
        <f t="shared" si="25"/>
        <v>527331</v>
      </c>
      <c r="O153" s="63">
        <f t="shared" si="25"/>
        <v>7678700</v>
      </c>
      <c r="P153" s="63">
        <f t="shared" si="25"/>
        <v>6722200</v>
      </c>
      <c r="Q153" s="62">
        <f t="shared" si="25"/>
        <v>389288934</v>
      </c>
    </row>
    <row r="154" spans="1:17" s="31" customFormat="1" ht="62.25" customHeight="1">
      <c r="A154" s="36" t="s">
        <v>211</v>
      </c>
      <c r="B154" s="36" t="s">
        <v>581</v>
      </c>
      <c r="C154" s="36" t="s">
        <v>485</v>
      </c>
      <c r="D154" s="36" t="s">
        <v>405</v>
      </c>
      <c r="E154" s="33" t="s">
        <v>580</v>
      </c>
      <c r="F154" s="64">
        <f t="shared" si="22"/>
        <v>79868400</v>
      </c>
      <c r="G154" s="64">
        <v>79868400</v>
      </c>
      <c r="H154" s="64">
        <v>43378270</v>
      </c>
      <c r="I154" s="64">
        <v>12579940</v>
      </c>
      <c r="J154" s="64"/>
      <c r="K154" s="64">
        <f t="shared" si="23"/>
        <v>10723319</v>
      </c>
      <c r="L154" s="64">
        <v>8093379</v>
      </c>
      <c r="M154" s="64"/>
      <c r="N154" s="64">
        <v>112669</v>
      </c>
      <c r="O154" s="64">
        <v>2629940</v>
      </c>
      <c r="P154" s="64">
        <v>2259940</v>
      </c>
      <c r="Q154" s="65">
        <f t="shared" si="24"/>
        <v>90591719</v>
      </c>
    </row>
    <row r="155" spans="1:17" s="31" customFormat="1" ht="99.75" customHeight="1">
      <c r="A155" s="36" t="s">
        <v>212</v>
      </c>
      <c r="B155" s="36" t="s">
        <v>583</v>
      </c>
      <c r="C155" s="36" t="s">
        <v>486</v>
      </c>
      <c r="D155" s="36" t="s">
        <v>407</v>
      </c>
      <c r="E155" s="33" t="s">
        <v>217</v>
      </c>
      <c r="F155" s="64">
        <f t="shared" si="22"/>
        <v>234636400</v>
      </c>
      <c r="G155" s="64">
        <v>234636400</v>
      </c>
      <c r="H155" s="64">
        <v>115359230</v>
      </c>
      <c r="I155" s="64">
        <v>38253244</v>
      </c>
      <c r="J155" s="64"/>
      <c r="K155" s="64">
        <f t="shared" si="23"/>
        <v>53270765</v>
      </c>
      <c r="L155" s="64">
        <v>49864455</v>
      </c>
      <c r="M155" s="64">
        <v>209185</v>
      </c>
      <c r="N155" s="64">
        <v>414662</v>
      </c>
      <c r="O155" s="64">
        <v>3406310</v>
      </c>
      <c r="P155" s="64">
        <v>2819810</v>
      </c>
      <c r="Q155" s="65">
        <f t="shared" si="24"/>
        <v>287907165</v>
      </c>
    </row>
    <row r="156" spans="1:17" s="31" customFormat="1" ht="39.75" customHeight="1">
      <c r="A156" s="36" t="s">
        <v>213</v>
      </c>
      <c r="B156" s="36" t="s">
        <v>609</v>
      </c>
      <c r="C156" s="36" t="s">
        <v>487</v>
      </c>
      <c r="D156" s="36" t="s">
        <v>405</v>
      </c>
      <c r="E156" s="33" t="s">
        <v>781</v>
      </c>
      <c r="F156" s="64">
        <f>G156+J156</f>
        <v>9147600</v>
      </c>
      <c r="G156" s="64">
        <v>9147600</v>
      </c>
      <c r="H156" s="64">
        <v>5240800</v>
      </c>
      <c r="I156" s="64">
        <v>1470700</v>
      </c>
      <c r="J156" s="64"/>
      <c r="K156" s="64">
        <f>L156+O156</f>
        <v>1642450</v>
      </c>
      <c r="L156" s="64"/>
      <c r="M156" s="64"/>
      <c r="N156" s="64"/>
      <c r="O156" s="64">
        <v>1642450</v>
      </c>
      <c r="P156" s="64">
        <v>1642450</v>
      </c>
      <c r="Q156" s="65">
        <f>F156+K156</f>
        <v>10790050</v>
      </c>
    </row>
    <row r="157" spans="1:17" s="31" customFormat="1" ht="28.5">
      <c r="A157" s="34" t="s">
        <v>214</v>
      </c>
      <c r="B157" s="34" t="s">
        <v>611</v>
      </c>
      <c r="C157" s="34"/>
      <c r="D157" s="34"/>
      <c r="E157" s="35" t="s">
        <v>610</v>
      </c>
      <c r="F157" s="63">
        <f>F158</f>
        <v>2761080</v>
      </c>
      <c r="G157" s="63">
        <f aca="true" t="shared" si="26" ref="G157:Q157">G158</f>
        <v>2761080</v>
      </c>
      <c r="H157" s="63">
        <f t="shared" si="26"/>
        <v>1626970</v>
      </c>
      <c r="I157" s="63">
        <f t="shared" si="26"/>
        <v>391600</v>
      </c>
      <c r="J157" s="63">
        <f t="shared" si="26"/>
        <v>0</v>
      </c>
      <c r="K157" s="63">
        <f t="shared" si="26"/>
        <v>0</v>
      </c>
      <c r="L157" s="63">
        <f t="shared" si="26"/>
        <v>0</v>
      </c>
      <c r="M157" s="63">
        <f t="shared" si="26"/>
        <v>0</v>
      </c>
      <c r="N157" s="63">
        <f t="shared" si="26"/>
        <v>0</v>
      </c>
      <c r="O157" s="63">
        <f t="shared" si="26"/>
        <v>0</v>
      </c>
      <c r="P157" s="63">
        <f t="shared" si="26"/>
        <v>0</v>
      </c>
      <c r="Q157" s="62">
        <f t="shared" si="26"/>
        <v>2761080</v>
      </c>
    </row>
    <row r="158" spans="1:17" s="31" customFormat="1" ht="48" customHeight="1">
      <c r="A158" s="36" t="s">
        <v>215</v>
      </c>
      <c r="B158" s="36" t="s">
        <v>582</v>
      </c>
      <c r="C158" s="36" t="s">
        <v>492</v>
      </c>
      <c r="D158" s="36" t="s">
        <v>512</v>
      </c>
      <c r="E158" s="33" t="s">
        <v>522</v>
      </c>
      <c r="F158" s="64">
        <f>G158+J158</f>
        <v>2761080</v>
      </c>
      <c r="G158" s="64">
        <v>2761080</v>
      </c>
      <c r="H158" s="64">
        <v>1626970</v>
      </c>
      <c r="I158" s="64">
        <v>391600</v>
      </c>
      <c r="J158" s="64">
        <v>0</v>
      </c>
      <c r="K158" s="64">
        <f>L158+O158</f>
        <v>0</v>
      </c>
      <c r="L158" s="64">
        <v>0</v>
      </c>
      <c r="M158" s="64">
        <v>0</v>
      </c>
      <c r="N158" s="64">
        <v>0</v>
      </c>
      <c r="O158" s="64"/>
      <c r="P158" s="64"/>
      <c r="Q158" s="65">
        <f t="shared" si="24"/>
        <v>2761080</v>
      </c>
    </row>
    <row r="159" spans="1:17" s="31" customFormat="1" ht="34.5" customHeight="1">
      <c r="A159" s="34" t="s">
        <v>218</v>
      </c>
      <c r="B159" s="34" t="s">
        <v>219</v>
      </c>
      <c r="C159" s="34"/>
      <c r="D159" s="34"/>
      <c r="E159" s="35" t="s">
        <v>612</v>
      </c>
      <c r="F159" s="63">
        <f>F160+F161+F162</f>
        <v>1903800</v>
      </c>
      <c r="G159" s="63">
        <f>G160+G161+G162</f>
        <v>1903800</v>
      </c>
      <c r="H159" s="63">
        <f aca="true" t="shared" si="27" ref="H159:Q159">H160+H161+H162</f>
        <v>1218800</v>
      </c>
      <c r="I159" s="63">
        <f t="shared" si="27"/>
        <v>44600</v>
      </c>
      <c r="J159" s="63">
        <f t="shared" si="27"/>
        <v>0</v>
      </c>
      <c r="K159" s="63">
        <f t="shared" si="27"/>
        <v>0</v>
      </c>
      <c r="L159" s="63">
        <f t="shared" si="27"/>
        <v>0</v>
      </c>
      <c r="M159" s="63">
        <f t="shared" si="27"/>
        <v>0</v>
      </c>
      <c r="N159" s="63">
        <f t="shared" si="27"/>
        <v>0</v>
      </c>
      <c r="O159" s="63">
        <f t="shared" si="27"/>
        <v>0</v>
      </c>
      <c r="P159" s="63">
        <f t="shared" si="27"/>
        <v>0</v>
      </c>
      <c r="Q159" s="62">
        <f t="shared" si="27"/>
        <v>1903800</v>
      </c>
    </row>
    <row r="160" spans="1:17" s="31" customFormat="1" ht="45">
      <c r="A160" s="36" t="s">
        <v>220</v>
      </c>
      <c r="B160" s="36" t="s">
        <v>221</v>
      </c>
      <c r="C160" s="36" t="s">
        <v>493</v>
      </c>
      <c r="D160" s="36" t="s">
        <v>512</v>
      </c>
      <c r="E160" s="33" t="s">
        <v>222</v>
      </c>
      <c r="F160" s="64">
        <f t="shared" si="22"/>
        <v>1694800</v>
      </c>
      <c r="G160" s="64">
        <v>1694800</v>
      </c>
      <c r="H160" s="64">
        <v>1218800</v>
      </c>
      <c r="I160" s="64">
        <v>44600</v>
      </c>
      <c r="J160" s="64"/>
      <c r="K160" s="64">
        <f t="shared" si="23"/>
        <v>0</v>
      </c>
      <c r="L160" s="64"/>
      <c r="M160" s="64"/>
      <c r="N160" s="64"/>
      <c r="O160" s="64"/>
      <c r="P160" s="64"/>
      <c r="Q160" s="65">
        <f t="shared" si="24"/>
        <v>1694800</v>
      </c>
    </row>
    <row r="161" spans="1:17" s="31" customFormat="1" ht="45" customHeight="1">
      <c r="A161" s="36" t="s">
        <v>223</v>
      </c>
      <c r="B161" s="36" t="s">
        <v>224</v>
      </c>
      <c r="C161" s="36" t="s">
        <v>495</v>
      </c>
      <c r="D161" s="36" t="s">
        <v>512</v>
      </c>
      <c r="E161" s="33" t="s">
        <v>585</v>
      </c>
      <c r="F161" s="64">
        <f t="shared" si="22"/>
        <v>58000</v>
      </c>
      <c r="G161" s="64">
        <v>58000</v>
      </c>
      <c r="H161" s="64"/>
      <c r="I161" s="64"/>
      <c r="J161" s="64"/>
      <c r="K161" s="64">
        <f t="shared" si="23"/>
        <v>0</v>
      </c>
      <c r="L161" s="64"/>
      <c r="M161" s="64"/>
      <c r="N161" s="64"/>
      <c r="O161" s="64"/>
      <c r="P161" s="64"/>
      <c r="Q161" s="65">
        <f t="shared" si="24"/>
        <v>58000</v>
      </c>
    </row>
    <row r="162" spans="1:17" s="31" customFormat="1" ht="29.25" customHeight="1">
      <c r="A162" s="36" t="s">
        <v>225</v>
      </c>
      <c r="B162" s="36" t="s">
        <v>226</v>
      </c>
      <c r="C162" s="36" t="s">
        <v>496</v>
      </c>
      <c r="D162" s="36" t="s">
        <v>512</v>
      </c>
      <c r="E162" s="33" t="s">
        <v>817</v>
      </c>
      <c r="F162" s="64">
        <f t="shared" si="22"/>
        <v>151000</v>
      </c>
      <c r="G162" s="64">
        <v>151000</v>
      </c>
      <c r="H162" s="64"/>
      <c r="I162" s="64"/>
      <c r="J162" s="64"/>
      <c r="K162" s="64">
        <f t="shared" si="23"/>
        <v>0</v>
      </c>
      <c r="L162" s="64"/>
      <c r="M162" s="64"/>
      <c r="N162" s="64"/>
      <c r="O162" s="64"/>
      <c r="P162" s="64"/>
      <c r="Q162" s="65">
        <f t="shared" si="24"/>
        <v>151000</v>
      </c>
    </row>
    <row r="163" spans="1:17" s="11" customFormat="1" ht="90">
      <c r="A163" s="23" t="s">
        <v>227</v>
      </c>
      <c r="B163" s="23" t="s">
        <v>586</v>
      </c>
      <c r="C163" s="23" t="s">
        <v>466</v>
      </c>
      <c r="D163" s="23" t="s">
        <v>512</v>
      </c>
      <c r="E163" s="32" t="s">
        <v>550</v>
      </c>
      <c r="F163" s="61">
        <f t="shared" si="22"/>
        <v>1230000</v>
      </c>
      <c r="G163" s="61">
        <v>1230000</v>
      </c>
      <c r="H163" s="61"/>
      <c r="I163" s="61"/>
      <c r="J163" s="61"/>
      <c r="K163" s="61">
        <f t="shared" si="23"/>
        <v>0</v>
      </c>
      <c r="L163" s="61"/>
      <c r="M163" s="61"/>
      <c r="N163" s="61"/>
      <c r="O163" s="61"/>
      <c r="P163" s="61"/>
      <c r="Q163" s="62">
        <f t="shared" si="24"/>
        <v>1230000</v>
      </c>
    </row>
    <row r="164" spans="1:17" s="11" customFormat="1" ht="36" customHeight="1">
      <c r="A164" s="34" t="s">
        <v>782</v>
      </c>
      <c r="B164" s="34" t="s">
        <v>783</v>
      </c>
      <c r="C164" s="34"/>
      <c r="D164" s="34"/>
      <c r="E164" s="35" t="s">
        <v>784</v>
      </c>
      <c r="F164" s="63">
        <f>F165+F166</f>
        <v>1034000</v>
      </c>
      <c r="G164" s="63">
        <f aca="true" t="shared" si="28" ref="G164:Q164">G165+G166</f>
        <v>1034000</v>
      </c>
      <c r="H164" s="63">
        <f t="shared" si="28"/>
        <v>0</v>
      </c>
      <c r="I164" s="63">
        <f t="shared" si="28"/>
        <v>0</v>
      </c>
      <c r="J164" s="63">
        <f t="shared" si="28"/>
        <v>0</v>
      </c>
      <c r="K164" s="63">
        <f t="shared" si="28"/>
        <v>0</v>
      </c>
      <c r="L164" s="63">
        <f t="shared" si="28"/>
        <v>0</v>
      </c>
      <c r="M164" s="63">
        <f t="shared" si="28"/>
        <v>0</v>
      </c>
      <c r="N164" s="63">
        <f t="shared" si="28"/>
        <v>0</v>
      </c>
      <c r="O164" s="63">
        <f t="shared" si="28"/>
        <v>0</v>
      </c>
      <c r="P164" s="63">
        <f t="shared" si="28"/>
        <v>0</v>
      </c>
      <c r="Q164" s="62">
        <f t="shared" si="28"/>
        <v>1034000</v>
      </c>
    </row>
    <row r="165" spans="1:17" s="31" customFormat="1" ht="77.25" customHeight="1">
      <c r="A165" s="36" t="s">
        <v>785</v>
      </c>
      <c r="B165" s="36" t="s">
        <v>787</v>
      </c>
      <c r="C165" s="36" t="s">
        <v>490</v>
      </c>
      <c r="D165" s="36" t="s">
        <v>405</v>
      </c>
      <c r="E165" s="33" t="s">
        <v>789</v>
      </c>
      <c r="F165" s="64">
        <f t="shared" si="22"/>
        <v>1028000</v>
      </c>
      <c r="G165" s="64">
        <v>1028000</v>
      </c>
      <c r="H165" s="64"/>
      <c r="I165" s="64"/>
      <c r="J165" s="64"/>
      <c r="K165" s="64">
        <f t="shared" si="23"/>
        <v>0</v>
      </c>
      <c r="L165" s="64"/>
      <c r="M165" s="64"/>
      <c r="N165" s="64"/>
      <c r="O165" s="64"/>
      <c r="P165" s="64"/>
      <c r="Q165" s="65">
        <f t="shared" si="24"/>
        <v>1028000</v>
      </c>
    </row>
    <row r="166" spans="1:17" s="31" customFormat="1" ht="30">
      <c r="A166" s="36" t="s">
        <v>786</v>
      </c>
      <c r="B166" s="36" t="s">
        <v>788</v>
      </c>
      <c r="C166" s="36" t="s">
        <v>491</v>
      </c>
      <c r="D166" s="36" t="s">
        <v>405</v>
      </c>
      <c r="E166" s="33" t="s">
        <v>790</v>
      </c>
      <c r="F166" s="64">
        <f t="shared" si="22"/>
        <v>6000</v>
      </c>
      <c r="G166" s="64">
        <v>6000</v>
      </c>
      <c r="H166" s="64"/>
      <c r="I166" s="64"/>
      <c r="J166" s="64"/>
      <c r="K166" s="64">
        <f t="shared" si="23"/>
        <v>0</v>
      </c>
      <c r="L166" s="64"/>
      <c r="M166" s="64"/>
      <c r="N166" s="64"/>
      <c r="O166" s="64"/>
      <c r="P166" s="64"/>
      <c r="Q166" s="65">
        <f t="shared" si="24"/>
        <v>6000</v>
      </c>
    </row>
    <row r="167" spans="1:17" s="31" customFormat="1" ht="28.5">
      <c r="A167" s="34" t="s">
        <v>228</v>
      </c>
      <c r="B167" s="34" t="s">
        <v>229</v>
      </c>
      <c r="C167" s="34"/>
      <c r="D167" s="34"/>
      <c r="E167" s="35" t="s">
        <v>614</v>
      </c>
      <c r="F167" s="63">
        <f>F168</f>
        <v>5996700</v>
      </c>
      <c r="G167" s="63">
        <f>G168</f>
        <v>5996700</v>
      </c>
      <c r="H167" s="63">
        <f aca="true" t="shared" si="29" ref="H167:Q167">H168</f>
        <v>0</v>
      </c>
      <c r="I167" s="63">
        <f t="shared" si="29"/>
        <v>0</v>
      </c>
      <c r="J167" s="63">
        <f t="shared" si="29"/>
        <v>0</v>
      </c>
      <c r="K167" s="63">
        <f t="shared" si="29"/>
        <v>0</v>
      </c>
      <c r="L167" s="63">
        <f t="shared" si="29"/>
        <v>0</v>
      </c>
      <c r="M167" s="63">
        <f t="shared" si="29"/>
        <v>0</v>
      </c>
      <c r="N167" s="63">
        <f t="shared" si="29"/>
        <v>0</v>
      </c>
      <c r="O167" s="63">
        <f t="shared" si="29"/>
        <v>0</v>
      </c>
      <c r="P167" s="63">
        <f t="shared" si="29"/>
        <v>0</v>
      </c>
      <c r="Q167" s="62">
        <f t="shared" si="29"/>
        <v>5996700</v>
      </c>
    </row>
    <row r="168" spans="1:17" s="31" customFormat="1" ht="75">
      <c r="A168" s="36" t="s">
        <v>791</v>
      </c>
      <c r="B168" s="36" t="s">
        <v>792</v>
      </c>
      <c r="C168" s="36" t="s">
        <v>488</v>
      </c>
      <c r="D168" s="36" t="s">
        <v>406</v>
      </c>
      <c r="E168" s="33" t="s">
        <v>793</v>
      </c>
      <c r="F168" s="64">
        <f t="shared" si="22"/>
        <v>5996700</v>
      </c>
      <c r="G168" s="64">
        <v>5996700</v>
      </c>
      <c r="H168" s="64"/>
      <c r="I168" s="64"/>
      <c r="J168" s="64"/>
      <c r="K168" s="64">
        <f t="shared" si="23"/>
        <v>0</v>
      </c>
      <c r="L168" s="64"/>
      <c r="M168" s="64"/>
      <c r="N168" s="64"/>
      <c r="O168" s="64"/>
      <c r="P168" s="64"/>
      <c r="Q168" s="65">
        <f t="shared" si="24"/>
        <v>5996700</v>
      </c>
    </row>
    <row r="169" spans="1:17" s="11" customFormat="1" ht="45">
      <c r="A169" s="23" t="s">
        <v>794</v>
      </c>
      <c r="B169" s="23" t="s">
        <v>795</v>
      </c>
      <c r="C169" s="23" t="s">
        <v>489</v>
      </c>
      <c r="D169" s="23" t="s">
        <v>506</v>
      </c>
      <c r="E169" s="32" t="s">
        <v>796</v>
      </c>
      <c r="F169" s="61">
        <f t="shared" si="22"/>
        <v>8348300</v>
      </c>
      <c r="G169" s="61">
        <v>8348300</v>
      </c>
      <c r="H169" s="61">
        <v>5275710</v>
      </c>
      <c r="I169" s="61">
        <v>642700</v>
      </c>
      <c r="J169" s="61"/>
      <c r="K169" s="61">
        <f t="shared" si="23"/>
        <v>178000</v>
      </c>
      <c r="L169" s="61"/>
      <c r="M169" s="61"/>
      <c r="N169" s="61"/>
      <c r="O169" s="61">
        <v>178000</v>
      </c>
      <c r="P169" s="61">
        <v>178000</v>
      </c>
      <c r="Q169" s="62">
        <f t="shared" si="24"/>
        <v>8526300</v>
      </c>
    </row>
    <row r="170" spans="1:17" s="11" customFormat="1" ht="21.75" customHeight="1">
      <c r="A170" s="34" t="s">
        <v>797</v>
      </c>
      <c r="B170" s="34" t="s">
        <v>798</v>
      </c>
      <c r="C170" s="34" t="s">
        <v>454</v>
      </c>
      <c r="D170" s="34"/>
      <c r="E170" s="35" t="s">
        <v>124</v>
      </c>
      <c r="F170" s="63">
        <f t="shared" si="22"/>
        <v>28542020</v>
      </c>
      <c r="G170" s="63">
        <f>G171+G172</f>
        <v>28542020</v>
      </c>
      <c r="H170" s="63">
        <f>H171+H172</f>
        <v>1480800</v>
      </c>
      <c r="I170" s="63">
        <f>I171+I172</f>
        <v>72800</v>
      </c>
      <c r="J170" s="63">
        <f>J171+J172</f>
        <v>0</v>
      </c>
      <c r="K170" s="63">
        <f t="shared" si="23"/>
        <v>0</v>
      </c>
      <c r="L170" s="63">
        <f>L171+L172</f>
        <v>0</v>
      </c>
      <c r="M170" s="63">
        <f>M171+M172</f>
        <v>0</v>
      </c>
      <c r="N170" s="63">
        <f>N171+N172</f>
        <v>0</v>
      </c>
      <c r="O170" s="63">
        <f>O171+O172</f>
        <v>0</v>
      </c>
      <c r="P170" s="63">
        <f>P171+P172</f>
        <v>0</v>
      </c>
      <c r="Q170" s="62">
        <f t="shared" si="24"/>
        <v>28542020</v>
      </c>
    </row>
    <row r="171" spans="1:17" s="11" customFormat="1" ht="60">
      <c r="A171" s="36" t="s">
        <v>799</v>
      </c>
      <c r="B171" s="36" t="s">
        <v>801</v>
      </c>
      <c r="C171" s="36"/>
      <c r="D171" s="36" t="s">
        <v>506</v>
      </c>
      <c r="E171" s="33" t="s">
        <v>803</v>
      </c>
      <c r="F171" s="64">
        <f>G171+J171</f>
        <v>2171820</v>
      </c>
      <c r="G171" s="64">
        <v>2171820</v>
      </c>
      <c r="H171" s="64">
        <v>1480800</v>
      </c>
      <c r="I171" s="64">
        <v>72800</v>
      </c>
      <c r="J171" s="64">
        <v>0</v>
      </c>
      <c r="K171" s="64">
        <f>L171+O171</f>
        <v>0</v>
      </c>
      <c r="L171" s="64"/>
      <c r="M171" s="64"/>
      <c r="N171" s="64"/>
      <c r="O171" s="64"/>
      <c r="P171" s="64"/>
      <c r="Q171" s="65">
        <f>F171+K171</f>
        <v>2171820</v>
      </c>
    </row>
    <row r="172" spans="1:17" s="11" customFormat="1" ht="45">
      <c r="A172" s="36" t="s">
        <v>800</v>
      </c>
      <c r="B172" s="36" t="s">
        <v>802</v>
      </c>
      <c r="C172" s="36"/>
      <c r="D172" s="36" t="s">
        <v>506</v>
      </c>
      <c r="E172" s="33" t="s">
        <v>804</v>
      </c>
      <c r="F172" s="64">
        <f>G172+J172</f>
        <v>26370200</v>
      </c>
      <c r="G172" s="64">
        <v>26370200</v>
      </c>
      <c r="H172" s="64"/>
      <c r="I172" s="64"/>
      <c r="J172" s="64"/>
      <c r="K172" s="64">
        <f>L172+O172</f>
        <v>0</v>
      </c>
      <c r="L172" s="64"/>
      <c r="M172" s="64"/>
      <c r="N172" s="64"/>
      <c r="O172" s="64"/>
      <c r="P172" s="64"/>
      <c r="Q172" s="65">
        <f>F172+K172</f>
        <v>26370200</v>
      </c>
    </row>
    <row r="173" spans="1:17" s="11" customFormat="1" ht="30" hidden="1">
      <c r="A173" s="23" t="s">
        <v>391</v>
      </c>
      <c r="B173" s="23" t="s">
        <v>392</v>
      </c>
      <c r="C173" s="23" t="s">
        <v>447</v>
      </c>
      <c r="D173" s="23" t="s">
        <v>428</v>
      </c>
      <c r="E173" s="32" t="s">
        <v>670</v>
      </c>
      <c r="F173" s="61">
        <f>G173+J173</f>
        <v>0</v>
      </c>
      <c r="G173" s="61"/>
      <c r="H173" s="61"/>
      <c r="I173" s="61"/>
      <c r="J173" s="61"/>
      <c r="K173" s="61">
        <f>L173+O173</f>
        <v>0</v>
      </c>
      <c r="L173" s="61"/>
      <c r="M173" s="61"/>
      <c r="N173" s="61"/>
      <c r="O173" s="61"/>
      <c r="P173" s="61"/>
      <c r="Q173" s="62">
        <f>F173+K173</f>
        <v>0</v>
      </c>
    </row>
    <row r="174" spans="1:17" s="11" customFormat="1" ht="29.25" customHeight="1">
      <c r="A174" s="34" t="s">
        <v>52</v>
      </c>
      <c r="B174" s="34" t="s">
        <v>328</v>
      </c>
      <c r="C174" s="34" t="s">
        <v>454</v>
      </c>
      <c r="D174" s="34"/>
      <c r="E174" s="35" t="s">
        <v>812</v>
      </c>
      <c r="F174" s="63">
        <f>F175</f>
        <v>0</v>
      </c>
      <c r="G174" s="63">
        <f aca="true" t="shared" si="30" ref="G174:Q174">G175</f>
        <v>0</v>
      </c>
      <c r="H174" s="63">
        <f t="shared" si="30"/>
        <v>0</v>
      </c>
      <c r="I174" s="63">
        <f t="shared" si="30"/>
        <v>0</v>
      </c>
      <c r="J174" s="63">
        <f t="shared" si="30"/>
        <v>0</v>
      </c>
      <c r="K174" s="63">
        <f t="shared" si="30"/>
        <v>8395200</v>
      </c>
      <c r="L174" s="63">
        <f t="shared" si="30"/>
        <v>0</v>
      </c>
      <c r="M174" s="63">
        <f t="shared" si="30"/>
        <v>0</v>
      </c>
      <c r="N174" s="63">
        <f t="shared" si="30"/>
        <v>0</v>
      </c>
      <c r="O174" s="63">
        <f t="shared" si="30"/>
        <v>8395200</v>
      </c>
      <c r="P174" s="63">
        <f t="shared" si="30"/>
        <v>8395200</v>
      </c>
      <c r="Q174" s="62">
        <f t="shared" si="30"/>
        <v>8395200</v>
      </c>
    </row>
    <row r="175" spans="1:17" s="11" customFormat="1" ht="30">
      <c r="A175" s="36" t="s">
        <v>53</v>
      </c>
      <c r="B175" s="36" t="s">
        <v>695</v>
      </c>
      <c r="C175" s="36"/>
      <c r="D175" s="36" t="s">
        <v>428</v>
      </c>
      <c r="E175" s="33" t="s">
        <v>745</v>
      </c>
      <c r="F175" s="64">
        <f>G175+J175</f>
        <v>0</v>
      </c>
      <c r="G175" s="64"/>
      <c r="H175" s="64"/>
      <c r="I175" s="64"/>
      <c r="J175" s="64">
        <v>0</v>
      </c>
      <c r="K175" s="64">
        <f>L175+O175</f>
        <v>8395200</v>
      </c>
      <c r="L175" s="64"/>
      <c r="M175" s="64"/>
      <c r="N175" s="64"/>
      <c r="O175" s="64">
        <v>8395200</v>
      </c>
      <c r="P175" s="64">
        <v>8395200</v>
      </c>
      <c r="Q175" s="65">
        <f>F175+K175</f>
        <v>8395200</v>
      </c>
    </row>
    <row r="176" spans="1:17" s="11" customFormat="1" ht="114">
      <c r="A176" s="34" t="s">
        <v>230</v>
      </c>
      <c r="B176" s="34" t="s">
        <v>231</v>
      </c>
      <c r="C176" s="34" t="s">
        <v>100</v>
      </c>
      <c r="D176" s="34"/>
      <c r="E176" s="35" t="s">
        <v>779</v>
      </c>
      <c r="F176" s="63">
        <f>G176+J176</f>
        <v>20300502</v>
      </c>
      <c r="G176" s="63">
        <f>G177+G178</f>
        <v>0</v>
      </c>
      <c r="H176" s="63">
        <f>H177+H178</f>
        <v>0</v>
      </c>
      <c r="I176" s="63">
        <f>I177+I178</f>
        <v>0</v>
      </c>
      <c r="J176" s="63">
        <f>J177+J178</f>
        <v>20300502</v>
      </c>
      <c r="K176" s="63">
        <f>L176+O176</f>
        <v>0</v>
      </c>
      <c r="L176" s="63">
        <f>L177+L178</f>
        <v>0</v>
      </c>
      <c r="M176" s="63">
        <f>M177+M178</f>
        <v>0</v>
      </c>
      <c r="N176" s="63">
        <f>N177+N178</f>
        <v>0</v>
      </c>
      <c r="O176" s="63">
        <f>O177+O178</f>
        <v>0</v>
      </c>
      <c r="P176" s="63">
        <f>P177+P178</f>
        <v>0</v>
      </c>
      <c r="Q176" s="62">
        <f>F176+K176</f>
        <v>20300502</v>
      </c>
    </row>
    <row r="177" spans="1:17" s="11" customFormat="1" ht="280.5" customHeight="1">
      <c r="A177" s="36" t="s">
        <v>776</v>
      </c>
      <c r="B177" s="36" t="s">
        <v>777</v>
      </c>
      <c r="C177" s="36" t="s">
        <v>100</v>
      </c>
      <c r="D177" s="36" t="s">
        <v>408</v>
      </c>
      <c r="E177" s="33" t="s">
        <v>818</v>
      </c>
      <c r="F177" s="64">
        <f>G177+J177</f>
        <v>16613633</v>
      </c>
      <c r="G177" s="64"/>
      <c r="H177" s="64"/>
      <c r="I177" s="64"/>
      <c r="J177" s="64">
        <v>16613633</v>
      </c>
      <c r="K177" s="64">
        <f>L177+O177</f>
        <v>0</v>
      </c>
      <c r="L177" s="64"/>
      <c r="M177" s="64"/>
      <c r="N177" s="64"/>
      <c r="O177" s="64"/>
      <c r="P177" s="64"/>
      <c r="Q177" s="65">
        <f>F177+K177</f>
        <v>16613633</v>
      </c>
    </row>
    <row r="178" spans="1:17" s="11" customFormat="1" ht="303.75" customHeight="1">
      <c r="A178" s="36" t="s">
        <v>138</v>
      </c>
      <c r="B178" s="36" t="s">
        <v>139</v>
      </c>
      <c r="C178" s="36" t="s">
        <v>100</v>
      </c>
      <c r="D178" s="36" t="s">
        <v>408</v>
      </c>
      <c r="E178" s="33" t="s">
        <v>819</v>
      </c>
      <c r="F178" s="64">
        <f>G178+J178</f>
        <v>3686869</v>
      </c>
      <c r="G178" s="64"/>
      <c r="H178" s="64"/>
      <c r="I178" s="64"/>
      <c r="J178" s="64">
        <v>3686869</v>
      </c>
      <c r="K178" s="64">
        <f>L178+O178</f>
        <v>0</v>
      </c>
      <c r="L178" s="64"/>
      <c r="M178" s="64"/>
      <c r="N178" s="64"/>
      <c r="O178" s="64"/>
      <c r="P178" s="64"/>
      <c r="Q178" s="65">
        <f>F178+K178</f>
        <v>3686869</v>
      </c>
    </row>
    <row r="179" spans="1:17" s="20" customFormat="1" ht="42.75">
      <c r="A179" s="29" t="s">
        <v>540</v>
      </c>
      <c r="B179" s="39"/>
      <c r="C179" s="39" t="s">
        <v>414</v>
      </c>
      <c r="D179" s="39"/>
      <c r="E179" s="53" t="s">
        <v>629</v>
      </c>
      <c r="F179" s="58">
        <f>F180</f>
        <v>58872800</v>
      </c>
      <c r="G179" s="58">
        <f aca="true" t="shared" si="31" ref="G179:Q179">G180</f>
        <v>2324900</v>
      </c>
      <c r="H179" s="58">
        <f t="shared" si="31"/>
        <v>0</v>
      </c>
      <c r="I179" s="58">
        <f t="shared" si="31"/>
        <v>0</v>
      </c>
      <c r="J179" s="58">
        <f t="shared" si="31"/>
        <v>56547900</v>
      </c>
      <c r="K179" s="58">
        <f t="shared" si="31"/>
        <v>0</v>
      </c>
      <c r="L179" s="58">
        <f t="shared" si="31"/>
        <v>0</v>
      </c>
      <c r="M179" s="58">
        <f t="shared" si="31"/>
        <v>0</v>
      </c>
      <c r="N179" s="58">
        <f t="shared" si="31"/>
        <v>0</v>
      </c>
      <c r="O179" s="58">
        <f t="shared" si="31"/>
        <v>0</v>
      </c>
      <c r="P179" s="58">
        <f t="shared" si="31"/>
        <v>0</v>
      </c>
      <c r="Q179" s="59">
        <f t="shared" si="31"/>
        <v>58872800</v>
      </c>
    </row>
    <row r="180" spans="1:17" s="20" customFormat="1" ht="45" customHeight="1">
      <c r="A180" s="40" t="s">
        <v>541</v>
      </c>
      <c r="B180" s="39"/>
      <c r="C180" s="40" t="s">
        <v>414</v>
      </c>
      <c r="D180" s="40"/>
      <c r="E180" s="55" t="s">
        <v>629</v>
      </c>
      <c r="F180" s="60">
        <f>G180+J180</f>
        <v>58872800</v>
      </c>
      <c r="G180" s="60">
        <f>G181+G183+G189+G192+G185+G196</f>
        <v>2324900</v>
      </c>
      <c r="H180" s="60">
        <f>H181+H183+H189+H192+H185+H196</f>
        <v>0</v>
      </c>
      <c r="I180" s="60">
        <f>I181+I183+I189+I192+I185+I196</f>
        <v>0</v>
      </c>
      <c r="J180" s="60">
        <f>J181+J183+J189+J192+J185+J196</f>
        <v>56547900</v>
      </c>
      <c r="K180" s="60">
        <f>L180+O180</f>
        <v>0</v>
      </c>
      <c r="L180" s="60">
        <f>L181+L183+L189+L192+L185+L196</f>
        <v>0</v>
      </c>
      <c r="M180" s="60">
        <f>M181+M183+M189+M192+M185+M196</f>
        <v>0</v>
      </c>
      <c r="N180" s="60">
        <f>N181+N183+N189+N192+N185+N196</f>
        <v>0</v>
      </c>
      <c r="O180" s="60">
        <f>O181+O183+O189+O192+O185+O196</f>
        <v>0</v>
      </c>
      <c r="P180" s="60">
        <f>P181+P183+P189+P192+P185+P196</f>
        <v>0</v>
      </c>
      <c r="Q180" s="59">
        <f>F180+K180</f>
        <v>58872800</v>
      </c>
    </row>
    <row r="181" spans="1:17" s="20" customFormat="1" ht="29.25" customHeight="1">
      <c r="A181" s="34" t="s">
        <v>255</v>
      </c>
      <c r="B181" s="34" t="s">
        <v>611</v>
      </c>
      <c r="C181" s="34"/>
      <c r="D181" s="34"/>
      <c r="E181" s="35" t="s">
        <v>610</v>
      </c>
      <c r="F181" s="63">
        <f>F182</f>
        <v>1964200</v>
      </c>
      <c r="G181" s="63">
        <f aca="true" t="shared" si="32" ref="G181:Q181">G182</f>
        <v>1964200</v>
      </c>
      <c r="H181" s="63">
        <f t="shared" si="32"/>
        <v>0</v>
      </c>
      <c r="I181" s="63">
        <f t="shared" si="32"/>
        <v>0</v>
      </c>
      <c r="J181" s="63">
        <f t="shared" si="32"/>
        <v>0</v>
      </c>
      <c r="K181" s="63">
        <f t="shared" si="32"/>
        <v>0</v>
      </c>
      <c r="L181" s="63">
        <f t="shared" si="32"/>
        <v>0</v>
      </c>
      <c r="M181" s="63">
        <f t="shared" si="32"/>
        <v>0</v>
      </c>
      <c r="N181" s="63">
        <f t="shared" si="32"/>
        <v>0</v>
      </c>
      <c r="O181" s="63">
        <f t="shared" si="32"/>
        <v>0</v>
      </c>
      <c r="P181" s="63">
        <f t="shared" si="32"/>
        <v>0</v>
      </c>
      <c r="Q181" s="62">
        <f t="shared" si="32"/>
        <v>1964200</v>
      </c>
    </row>
    <row r="182" spans="1:17" s="31" customFormat="1" ht="44.25" customHeight="1">
      <c r="A182" s="36" t="s">
        <v>256</v>
      </c>
      <c r="B182" s="36" t="s">
        <v>595</v>
      </c>
      <c r="C182" s="36" t="s">
        <v>497</v>
      </c>
      <c r="D182" s="36" t="s">
        <v>512</v>
      </c>
      <c r="E182" s="33" t="s">
        <v>594</v>
      </c>
      <c r="F182" s="64">
        <f aca="true" t="shared" si="33" ref="F182:F193">G182+J182</f>
        <v>1964200</v>
      </c>
      <c r="G182" s="64">
        <v>1964200</v>
      </c>
      <c r="H182" s="64"/>
      <c r="I182" s="64"/>
      <c r="J182" s="64"/>
      <c r="K182" s="64">
        <f aca="true" t="shared" si="34" ref="K182:K193">L182+O182</f>
        <v>0</v>
      </c>
      <c r="L182" s="64"/>
      <c r="M182" s="64"/>
      <c r="N182" s="64"/>
      <c r="O182" s="64"/>
      <c r="P182" s="64"/>
      <c r="Q182" s="65">
        <f aca="true" t="shared" si="35" ref="Q182:Q193">F182+K182</f>
        <v>1964200</v>
      </c>
    </row>
    <row r="183" spans="1:17" s="11" customFormat="1" ht="17.25" customHeight="1">
      <c r="A183" s="34" t="s">
        <v>14</v>
      </c>
      <c r="B183" s="34" t="s">
        <v>798</v>
      </c>
      <c r="C183" s="34" t="s">
        <v>454</v>
      </c>
      <c r="D183" s="34"/>
      <c r="E183" s="35" t="s">
        <v>124</v>
      </c>
      <c r="F183" s="63">
        <f aca="true" t="shared" si="36" ref="F183:F188">G183+J183</f>
        <v>360700</v>
      </c>
      <c r="G183" s="63">
        <f>G184</f>
        <v>360700</v>
      </c>
      <c r="H183" s="63">
        <f>H184</f>
        <v>0</v>
      </c>
      <c r="I183" s="63">
        <f>I184</f>
        <v>0</v>
      </c>
      <c r="J183" s="63">
        <f>J184</f>
        <v>0</v>
      </c>
      <c r="K183" s="63">
        <f t="shared" si="34"/>
        <v>0</v>
      </c>
      <c r="L183" s="63">
        <f>L184</f>
        <v>0</v>
      </c>
      <c r="M183" s="63">
        <f>M184</f>
        <v>0</v>
      </c>
      <c r="N183" s="63">
        <f>N184</f>
        <v>0</v>
      </c>
      <c r="O183" s="63">
        <f>O184</f>
        <v>0</v>
      </c>
      <c r="P183" s="63">
        <f>P184</f>
        <v>0</v>
      </c>
      <c r="Q183" s="62">
        <f t="shared" si="35"/>
        <v>360700</v>
      </c>
    </row>
    <row r="184" spans="1:17" s="11" customFormat="1" ht="45">
      <c r="A184" s="36" t="s">
        <v>15</v>
      </c>
      <c r="B184" s="36" t="s">
        <v>802</v>
      </c>
      <c r="C184" s="36"/>
      <c r="D184" s="36" t="s">
        <v>506</v>
      </c>
      <c r="E184" s="33" t="s">
        <v>804</v>
      </c>
      <c r="F184" s="64">
        <f t="shared" si="36"/>
        <v>360700</v>
      </c>
      <c r="G184" s="64">
        <v>360700</v>
      </c>
      <c r="H184" s="64"/>
      <c r="I184" s="64"/>
      <c r="J184" s="64"/>
      <c r="K184" s="64">
        <f>L184+O184</f>
        <v>0</v>
      </c>
      <c r="L184" s="64"/>
      <c r="M184" s="64"/>
      <c r="N184" s="64"/>
      <c r="O184" s="64"/>
      <c r="P184" s="64"/>
      <c r="Q184" s="65">
        <f>F184+K184</f>
        <v>360700</v>
      </c>
    </row>
    <row r="185" spans="1:17" s="11" customFormat="1" ht="28.5" hidden="1">
      <c r="A185" s="34" t="s">
        <v>708</v>
      </c>
      <c r="B185" s="34" t="s">
        <v>306</v>
      </c>
      <c r="C185" s="34"/>
      <c r="D185" s="34"/>
      <c r="E185" s="35" t="s">
        <v>307</v>
      </c>
      <c r="F185" s="63">
        <f t="shared" si="36"/>
        <v>0</v>
      </c>
      <c r="G185" s="63">
        <f>G186</f>
        <v>0</v>
      </c>
      <c r="H185" s="63">
        <f>H186</f>
        <v>0</v>
      </c>
      <c r="I185" s="63">
        <f>I186</f>
        <v>0</v>
      </c>
      <c r="J185" s="63">
        <f>J186</f>
        <v>0</v>
      </c>
      <c r="K185" s="63">
        <f>L185+O185</f>
        <v>0</v>
      </c>
      <c r="L185" s="63">
        <f>L186</f>
        <v>0</v>
      </c>
      <c r="M185" s="63">
        <f>M186</f>
        <v>0</v>
      </c>
      <c r="N185" s="63">
        <f>N186</f>
        <v>0</v>
      </c>
      <c r="O185" s="63">
        <f>O186</f>
        <v>0</v>
      </c>
      <c r="P185" s="63">
        <f>P186</f>
        <v>0</v>
      </c>
      <c r="Q185" s="62">
        <f>F185+K185</f>
        <v>0</v>
      </c>
    </row>
    <row r="186" spans="1:17" s="11" customFormat="1" ht="95.25" customHeight="1" hidden="1">
      <c r="A186" s="74" t="s">
        <v>709</v>
      </c>
      <c r="B186" s="74" t="s">
        <v>710</v>
      </c>
      <c r="C186" s="74"/>
      <c r="D186" s="74" t="s">
        <v>422</v>
      </c>
      <c r="E186" s="32" t="s">
        <v>711</v>
      </c>
      <c r="F186" s="61">
        <f t="shared" si="36"/>
        <v>0</v>
      </c>
      <c r="G186" s="61"/>
      <c r="H186" s="61"/>
      <c r="I186" s="61"/>
      <c r="J186" s="61"/>
      <c r="K186" s="61">
        <f>L186+O186</f>
        <v>0</v>
      </c>
      <c r="L186" s="61"/>
      <c r="M186" s="61"/>
      <c r="N186" s="61"/>
      <c r="O186" s="69"/>
      <c r="P186" s="69"/>
      <c r="Q186" s="62">
        <f>F186+K186</f>
        <v>0</v>
      </c>
    </row>
    <row r="187" spans="1:17" s="11" customFormat="1" ht="15" hidden="1">
      <c r="A187" s="75"/>
      <c r="B187" s="75"/>
      <c r="C187" s="75"/>
      <c r="D187" s="75"/>
      <c r="E187" s="33" t="s">
        <v>450</v>
      </c>
      <c r="F187" s="61">
        <f t="shared" si="36"/>
        <v>0</v>
      </c>
      <c r="G187" s="61"/>
      <c r="H187" s="61"/>
      <c r="I187" s="61"/>
      <c r="J187" s="61"/>
      <c r="K187" s="61">
        <f>L187+O187</f>
        <v>0</v>
      </c>
      <c r="L187" s="61"/>
      <c r="M187" s="61"/>
      <c r="N187" s="61"/>
      <c r="O187" s="61"/>
      <c r="P187" s="61"/>
      <c r="Q187" s="62">
        <f>F187+K187</f>
        <v>0</v>
      </c>
    </row>
    <row r="188" spans="1:17" s="11" customFormat="1" ht="30" hidden="1">
      <c r="A188" s="76"/>
      <c r="B188" s="76"/>
      <c r="C188" s="76"/>
      <c r="D188" s="76"/>
      <c r="E188" s="33" t="s">
        <v>452</v>
      </c>
      <c r="F188" s="64">
        <f t="shared" si="36"/>
        <v>0</v>
      </c>
      <c r="G188" s="64"/>
      <c r="H188" s="64"/>
      <c r="I188" s="64"/>
      <c r="J188" s="64"/>
      <c r="K188" s="64">
        <f>L188+O188</f>
        <v>0</v>
      </c>
      <c r="L188" s="64"/>
      <c r="M188" s="64"/>
      <c r="N188" s="64"/>
      <c r="O188" s="64"/>
      <c r="P188" s="64"/>
      <c r="Q188" s="65">
        <f>F188+K188</f>
        <v>0</v>
      </c>
    </row>
    <row r="189" spans="1:17" s="11" customFormat="1" ht="30" hidden="1">
      <c r="A189" s="74" t="s">
        <v>393</v>
      </c>
      <c r="B189" s="74" t="s">
        <v>392</v>
      </c>
      <c r="C189" s="74" t="s">
        <v>447</v>
      </c>
      <c r="D189" s="74" t="s">
        <v>428</v>
      </c>
      <c r="E189" s="32" t="s">
        <v>669</v>
      </c>
      <c r="F189" s="61">
        <f t="shared" si="33"/>
        <v>0</v>
      </c>
      <c r="G189" s="61"/>
      <c r="H189" s="61"/>
      <c r="I189" s="61"/>
      <c r="J189" s="61"/>
      <c r="K189" s="61">
        <f t="shared" si="34"/>
        <v>0</v>
      </c>
      <c r="L189" s="61"/>
      <c r="M189" s="61"/>
      <c r="N189" s="61"/>
      <c r="O189" s="61"/>
      <c r="P189" s="61"/>
      <c r="Q189" s="62">
        <f t="shared" si="35"/>
        <v>0</v>
      </c>
    </row>
    <row r="190" spans="1:17" s="11" customFormat="1" ht="15" hidden="1">
      <c r="A190" s="75"/>
      <c r="B190" s="75"/>
      <c r="C190" s="75"/>
      <c r="D190" s="75"/>
      <c r="E190" s="33" t="s">
        <v>450</v>
      </c>
      <c r="F190" s="61">
        <f t="shared" si="33"/>
        <v>0</v>
      </c>
      <c r="G190" s="61"/>
      <c r="H190" s="61"/>
      <c r="I190" s="61"/>
      <c r="J190" s="61"/>
      <c r="K190" s="61">
        <f t="shared" si="34"/>
        <v>0</v>
      </c>
      <c r="L190" s="61"/>
      <c r="M190" s="61"/>
      <c r="N190" s="61"/>
      <c r="O190" s="61"/>
      <c r="P190" s="61"/>
      <c r="Q190" s="62">
        <f t="shared" si="35"/>
        <v>0</v>
      </c>
    </row>
    <row r="191" spans="1:17" s="11" customFormat="1" ht="30" hidden="1">
      <c r="A191" s="76"/>
      <c r="B191" s="76"/>
      <c r="C191" s="76"/>
      <c r="D191" s="76"/>
      <c r="E191" s="33" t="s">
        <v>452</v>
      </c>
      <c r="F191" s="64">
        <f t="shared" si="33"/>
        <v>0</v>
      </c>
      <c r="G191" s="64"/>
      <c r="H191" s="64"/>
      <c r="I191" s="64"/>
      <c r="J191" s="64"/>
      <c r="K191" s="64">
        <f t="shared" si="34"/>
        <v>0</v>
      </c>
      <c r="L191" s="64"/>
      <c r="M191" s="64"/>
      <c r="N191" s="64"/>
      <c r="O191" s="64"/>
      <c r="P191" s="64"/>
      <c r="Q191" s="65">
        <f t="shared" si="35"/>
        <v>0</v>
      </c>
    </row>
    <row r="192" spans="1:17" s="46" customFormat="1" ht="28.5" hidden="1">
      <c r="A192" s="47" t="s">
        <v>693</v>
      </c>
      <c r="B192" s="47" t="s">
        <v>328</v>
      </c>
      <c r="C192" s="47"/>
      <c r="D192" s="34"/>
      <c r="E192" s="35" t="s">
        <v>677</v>
      </c>
      <c r="F192" s="62">
        <f t="shared" si="33"/>
        <v>0</v>
      </c>
      <c r="G192" s="62">
        <f>G193</f>
        <v>0</v>
      </c>
      <c r="H192" s="62">
        <f>H193</f>
        <v>0</v>
      </c>
      <c r="I192" s="62">
        <f>I193</f>
        <v>0</v>
      </c>
      <c r="J192" s="62">
        <f>J193</f>
        <v>0</v>
      </c>
      <c r="K192" s="62">
        <f t="shared" si="34"/>
        <v>0</v>
      </c>
      <c r="L192" s="62">
        <f>L193</f>
        <v>0</v>
      </c>
      <c r="M192" s="62">
        <f>M193</f>
        <v>0</v>
      </c>
      <c r="N192" s="62">
        <f>N193</f>
        <v>0</v>
      </c>
      <c r="O192" s="62">
        <f>O193</f>
        <v>0</v>
      </c>
      <c r="P192" s="62">
        <f>P193</f>
        <v>0</v>
      </c>
      <c r="Q192" s="62">
        <f t="shared" si="35"/>
        <v>0</v>
      </c>
    </row>
    <row r="193" spans="1:17" s="31" customFormat="1" ht="30" hidden="1">
      <c r="A193" s="78" t="s">
        <v>694</v>
      </c>
      <c r="B193" s="78" t="s">
        <v>695</v>
      </c>
      <c r="C193" s="78"/>
      <c r="D193" s="78" t="s">
        <v>428</v>
      </c>
      <c r="E193" s="33" t="s">
        <v>703</v>
      </c>
      <c r="F193" s="69">
        <f t="shared" si="33"/>
        <v>0</v>
      </c>
      <c r="G193" s="69"/>
      <c r="H193" s="69"/>
      <c r="I193" s="69"/>
      <c r="J193" s="69"/>
      <c r="K193" s="69">
        <f t="shared" si="34"/>
        <v>0</v>
      </c>
      <c r="L193" s="69"/>
      <c r="M193" s="69"/>
      <c r="N193" s="69"/>
      <c r="O193" s="69"/>
      <c r="P193" s="69"/>
      <c r="Q193" s="65">
        <f t="shared" si="35"/>
        <v>0</v>
      </c>
    </row>
    <row r="194" spans="1:17" s="11" customFormat="1" ht="15" hidden="1">
      <c r="A194" s="79"/>
      <c r="B194" s="79"/>
      <c r="C194" s="79"/>
      <c r="D194" s="79"/>
      <c r="E194" s="33" t="s">
        <v>450</v>
      </c>
      <c r="F194" s="61">
        <f>G194+J194</f>
        <v>0</v>
      </c>
      <c r="G194" s="61"/>
      <c r="H194" s="61"/>
      <c r="I194" s="61"/>
      <c r="J194" s="61"/>
      <c r="K194" s="61">
        <f>L194+O194</f>
        <v>0</v>
      </c>
      <c r="L194" s="61"/>
      <c r="M194" s="61"/>
      <c r="N194" s="61"/>
      <c r="O194" s="61"/>
      <c r="P194" s="61"/>
      <c r="Q194" s="62">
        <f>F194+K194</f>
        <v>0</v>
      </c>
    </row>
    <row r="195" spans="1:17" s="11" customFormat="1" ht="30" hidden="1">
      <c r="A195" s="80"/>
      <c r="B195" s="80"/>
      <c r="C195" s="80"/>
      <c r="D195" s="80"/>
      <c r="E195" s="33" t="s">
        <v>452</v>
      </c>
      <c r="F195" s="64">
        <f>G195+J195</f>
        <v>0</v>
      </c>
      <c r="G195" s="64"/>
      <c r="H195" s="64"/>
      <c r="I195" s="64"/>
      <c r="J195" s="64"/>
      <c r="K195" s="64">
        <f>L195+O195</f>
        <v>0</v>
      </c>
      <c r="L195" s="64"/>
      <c r="M195" s="64"/>
      <c r="N195" s="64"/>
      <c r="O195" s="64"/>
      <c r="P195" s="64"/>
      <c r="Q195" s="65">
        <f>F195+K195</f>
        <v>0</v>
      </c>
    </row>
    <row r="196" spans="1:17" s="31" customFormat="1" ht="118.5" customHeight="1">
      <c r="A196" s="23" t="s">
        <v>16</v>
      </c>
      <c r="B196" s="23" t="s">
        <v>17</v>
      </c>
      <c r="C196" s="23"/>
      <c r="D196" s="23" t="s">
        <v>408</v>
      </c>
      <c r="E196" s="32" t="s">
        <v>18</v>
      </c>
      <c r="F196" s="61">
        <f>G196+J196</f>
        <v>56547900</v>
      </c>
      <c r="G196" s="61"/>
      <c r="H196" s="61"/>
      <c r="I196" s="61"/>
      <c r="J196" s="61">
        <v>56547900</v>
      </c>
      <c r="K196" s="61">
        <f>L196+O196</f>
        <v>0</v>
      </c>
      <c r="L196" s="61"/>
      <c r="M196" s="61"/>
      <c r="N196" s="61"/>
      <c r="O196" s="61"/>
      <c r="P196" s="61"/>
      <c r="Q196" s="62">
        <f>F196+K196</f>
        <v>56547900</v>
      </c>
    </row>
    <row r="197" spans="1:17" s="20" customFormat="1" ht="55.5" customHeight="1">
      <c r="A197" s="29" t="s">
        <v>542</v>
      </c>
      <c r="B197" s="39"/>
      <c r="C197" s="39" t="s">
        <v>257</v>
      </c>
      <c r="D197" s="39"/>
      <c r="E197" s="53" t="s">
        <v>631</v>
      </c>
      <c r="F197" s="58">
        <f>F198</f>
        <v>368131700</v>
      </c>
      <c r="G197" s="58">
        <f aca="true" t="shared" si="37" ref="G197:P197">G198</f>
        <v>368131700</v>
      </c>
      <c r="H197" s="58">
        <f t="shared" si="37"/>
        <v>42524262</v>
      </c>
      <c r="I197" s="58">
        <f t="shared" si="37"/>
        <v>4022273</v>
      </c>
      <c r="J197" s="58">
        <f t="shared" si="37"/>
        <v>0</v>
      </c>
      <c r="K197" s="58">
        <f t="shared" si="37"/>
        <v>32847074</v>
      </c>
      <c r="L197" s="58">
        <f t="shared" si="37"/>
        <v>5857074</v>
      </c>
      <c r="M197" s="58">
        <f t="shared" si="37"/>
        <v>1190244</v>
      </c>
      <c r="N197" s="58">
        <f t="shared" si="37"/>
        <v>40300</v>
      </c>
      <c r="O197" s="58">
        <f t="shared" si="37"/>
        <v>26990000</v>
      </c>
      <c r="P197" s="58">
        <f t="shared" si="37"/>
        <v>26839000</v>
      </c>
      <c r="Q197" s="59">
        <f>Q198</f>
        <v>400978774</v>
      </c>
    </row>
    <row r="198" spans="1:17" s="20" customFormat="1" ht="53.25" customHeight="1">
      <c r="A198" s="40" t="s">
        <v>556</v>
      </c>
      <c r="B198" s="39"/>
      <c r="C198" s="40" t="s">
        <v>257</v>
      </c>
      <c r="D198" s="40"/>
      <c r="E198" s="55" t="s">
        <v>631</v>
      </c>
      <c r="F198" s="60">
        <f>G198+J198</f>
        <v>368131700</v>
      </c>
      <c r="G198" s="60">
        <f>G199+G202+G203+G204+G205+G206+G207+G208+G211+G215+G212+G216</f>
        <v>368131700</v>
      </c>
      <c r="H198" s="60">
        <f>H199+H202+H203+H204+H205+H206+H207+H208+H211+H215+H212+H216</f>
        <v>42524262</v>
      </c>
      <c r="I198" s="60">
        <f>I199+I202+I203+I204+I205+I206+I207+I208+I211+I215+I212+I216</f>
        <v>4022273</v>
      </c>
      <c r="J198" s="60">
        <f>J199+J202+J203+J204+J205+J206+J207+J208+J211+J215+J212+J216</f>
        <v>0</v>
      </c>
      <c r="K198" s="60">
        <f>L198+O198</f>
        <v>32847074</v>
      </c>
      <c r="L198" s="60">
        <f>L199+L202+L203+L204+L205+L206+L207+L208+L211+L215+L212+L216</f>
        <v>5857074</v>
      </c>
      <c r="M198" s="60">
        <f>M199+M202+M203+M204+M205+M206+M207+M208+M211+M215+M212+M216</f>
        <v>1190244</v>
      </c>
      <c r="N198" s="60">
        <f>N199+N202+N203+N204+N205+N206+N207+N208+N211+N215+N212+N216</f>
        <v>40300</v>
      </c>
      <c r="O198" s="60">
        <f>O199+O202+O203+O204+O205+O206+O207+O208+O211+O215+O212+O216</f>
        <v>26990000</v>
      </c>
      <c r="P198" s="60">
        <f>P199+P202+P203+P204+P205+P206+P207+P208+P211+P215+P212+P216</f>
        <v>26839000</v>
      </c>
      <c r="Q198" s="59">
        <f>F198+K198</f>
        <v>400978774</v>
      </c>
    </row>
    <row r="199" spans="1:17" s="11" customFormat="1" ht="60">
      <c r="A199" s="74" t="s">
        <v>557</v>
      </c>
      <c r="B199" s="74" t="s">
        <v>547</v>
      </c>
      <c r="C199" s="23" t="s">
        <v>460</v>
      </c>
      <c r="D199" s="74" t="s">
        <v>510</v>
      </c>
      <c r="E199" s="32" t="s">
        <v>810</v>
      </c>
      <c r="F199" s="61">
        <f aca="true" t="shared" si="38" ref="F199:F207">G199+J199</f>
        <v>93558716</v>
      </c>
      <c r="G199" s="61">
        <v>93558716</v>
      </c>
      <c r="H199" s="61"/>
      <c r="I199" s="61"/>
      <c r="J199" s="61"/>
      <c r="K199" s="61">
        <f aca="true" t="shared" si="39" ref="K199:K207">L199+O199</f>
        <v>5385124</v>
      </c>
      <c r="L199" s="61">
        <v>3375124</v>
      </c>
      <c r="M199" s="61"/>
      <c r="N199" s="61"/>
      <c r="O199" s="61">
        <v>2010000</v>
      </c>
      <c r="P199" s="61">
        <v>2000000</v>
      </c>
      <c r="Q199" s="62">
        <f aca="true" t="shared" si="40" ref="Q199:Q207">F199+K199</f>
        <v>98943840</v>
      </c>
    </row>
    <row r="200" spans="1:17" s="18" customFormat="1" ht="15.75" customHeight="1">
      <c r="A200" s="75"/>
      <c r="B200" s="75"/>
      <c r="C200" s="23"/>
      <c r="D200" s="75"/>
      <c r="E200" s="33" t="s">
        <v>451</v>
      </c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s="18" customFormat="1" ht="30">
      <c r="A201" s="76"/>
      <c r="B201" s="76"/>
      <c r="C201" s="23"/>
      <c r="D201" s="76"/>
      <c r="E201" s="33" t="s">
        <v>452</v>
      </c>
      <c r="F201" s="64">
        <f>G201+J201</f>
        <v>4500000</v>
      </c>
      <c r="G201" s="64">
        <v>4500000</v>
      </c>
      <c r="H201" s="64"/>
      <c r="I201" s="64"/>
      <c r="J201" s="64"/>
      <c r="K201" s="64">
        <f>L201+O201</f>
        <v>0</v>
      </c>
      <c r="L201" s="64"/>
      <c r="M201" s="64"/>
      <c r="N201" s="64"/>
      <c r="O201" s="64"/>
      <c r="P201" s="64"/>
      <c r="Q201" s="65">
        <f>F201+K201</f>
        <v>4500000</v>
      </c>
    </row>
    <row r="202" spans="1:17" s="11" customFormat="1" ht="60">
      <c r="A202" s="23" t="s">
        <v>558</v>
      </c>
      <c r="B202" s="23" t="s">
        <v>548</v>
      </c>
      <c r="C202" s="23" t="s">
        <v>461</v>
      </c>
      <c r="D202" s="23" t="s">
        <v>511</v>
      </c>
      <c r="E202" s="32" t="s">
        <v>811</v>
      </c>
      <c r="F202" s="61">
        <f t="shared" si="38"/>
        <v>54084584</v>
      </c>
      <c r="G202" s="61">
        <v>54084584</v>
      </c>
      <c r="H202" s="61"/>
      <c r="I202" s="61"/>
      <c r="J202" s="61"/>
      <c r="K202" s="61">
        <f t="shared" si="39"/>
        <v>1351100</v>
      </c>
      <c r="L202" s="61">
        <v>150000</v>
      </c>
      <c r="M202" s="61"/>
      <c r="N202" s="61"/>
      <c r="O202" s="61">
        <v>1201100</v>
      </c>
      <c r="P202" s="61">
        <v>1201100</v>
      </c>
      <c r="Q202" s="62">
        <f t="shared" si="40"/>
        <v>55435684</v>
      </c>
    </row>
    <row r="203" spans="1:17" s="11" customFormat="1" ht="23.25" customHeight="1">
      <c r="A203" s="23" t="s">
        <v>261</v>
      </c>
      <c r="B203" s="23" t="s">
        <v>262</v>
      </c>
      <c r="C203" s="23">
        <v>110102</v>
      </c>
      <c r="D203" s="23" t="s">
        <v>409</v>
      </c>
      <c r="E203" s="32" t="s">
        <v>263</v>
      </c>
      <c r="F203" s="61">
        <f t="shared" si="38"/>
        <v>107441074</v>
      </c>
      <c r="G203" s="61">
        <v>107441074</v>
      </c>
      <c r="H203" s="61"/>
      <c r="I203" s="61"/>
      <c r="J203" s="61"/>
      <c r="K203" s="61">
        <f t="shared" si="39"/>
        <v>2546700</v>
      </c>
      <c r="L203" s="61"/>
      <c r="M203" s="61"/>
      <c r="N203" s="61"/>
      <c r="O203" s="61">
        <v>2546700</v>
      </c>
      <c r="P203" s="61">
        <v>2546700</v>
      </c>
      <c r="Q203" s="62">
        <f t="shared" si="40"/>
        <v>109987774</v>
      </c>
    </row>
    <row r="204" spans="1:17" s="11" customFormat="1" ht="60">
      <c r="A204" s="23" t="s">
        <v>258</v>
      </c>
      <c r="B204" s="23" t="s">
        <v>598</v>
      </c>
      <c r="C204" s="23">
        <v>110103</v>
      </c>
      <c r="D204" s="23" t="s">
        <v>410</v>
      </c>
      <c r="E204" s="32" t="s">
        <v>264</v>
      </c>
      <c r="F204" s="61">
        <f t="shared" si="38"/>
        <v>29661626</v>
      </c>
      <c r="G204" s="61">
        <v>29661626</v>
      </c>
      <c r="H204" s="61"/>
      <c r="I204" s="61"/>
      <c r="J204" s="61"/>
      <c r="K204" s="61">
        <f t="shared" si="39"/>
        <v>179000</v>
      </c>
      <c r="L204" s="61"/>
      <c r="M204" s="61"/>
      <c r="N204" s="61"/>
      <c r="O204" s="61">
        <v>179000</v>
      </c>
      <c r="P204" s="61">
        <v>179000</v>
      </c>
      <c r="Q204" s="62">
        <f t="shared" si="40"/>
        <v>29840626</v>
      </c>
    </row>
    <row r="205" spans="1:17" s="11" customFormat="1" ht="24" customHeight="1">
      <c r="A205" s="23" t="s">
        <v>259</v>
      </c>
      <c r="B205" s="23" t="s">
        <v>599</v>
      </c>
      <c r="C205" s="23">
        <v>110201</v>
      </c>
      <c r="D205" s="23" t="s">
        <v>403</v>
      </c>
      <c r="E205" s="32" t="s">
        <v>202</v>
      </c>
      <c r="F205" s="61">
        <f t="shared" si="38"/>
        <v>34964241</v>
      </c>
      <c r="G205" s="61">
        <v>34964241</v>
      </c>
      <c r="H205" s="61">
        <v>25569632</v>
      </c>
      <c r="I205" s="61">
        <v>1481125</v>
      </c>
      <c r="J205" s="61"/>
      <c r="K205" s="61">
        <f t="shared" si="39"/>
        <v>4304600</v>
      </c>
      <c r="L205" s="61">
        <v>129300</v>
      </c>
      <c r="M205" s="61">
        <v>45520</v>
      </c>
      <c r="N205" s="61">
        <v>10200</v>
      </c>
      <c r="O205" s="61">
        <v>4175300</v>
      </c>
      <c r="P205" s="61">
        <v>4134300</v>
      </c>
      <c r="Q205" s="62">
        <f t="shared" si="40"/>
        <v>39268841</v>
      </c>
    </row>
    <row r="206" spans="1:17" s="11" customFormat="1" ht="30">
      <c r="A206" s="23" t="s">
        <v>266</v>
      </c>
      <c r="B206" s="23" t="s">
        <v>267</v>
      </c>
      <c r="C206" s="23">
        <v>110202</v>
      </c>
      <c r="D206" s="23" t="s">
        <v>403</v>
      </c>
      <c r="E206" s="32" t="s">
        <v>268</v>
      </c>
      <c r="F206" s="61">
        <f t="shared" si="38"/>
        <v>34609813</v>
      </c>
      <c r="G206" s="61">
        <v>34609813</v>
      </c>
      <c r="H206" s="61">
        <v>15363963</v>
      </c>
      <c r="I206" s="61">
        <v>2515552</v>
      </c>
      <c r="J206" s="61"/>
      <c r="K206" s="61">
        <f t="shared" si="39"/>
        <v>10113050</v>
      </c>
      <c r="L206" s="61">
        <v>2202650</v>
      </c>
      <c r="M206" s="61">
        <v>1144724</v>
      </c>
      <c r="N206" s="61">
        <v>30100</v>
      </c>
      <c r="O206" s="61">
        <v>7910400</v>
      </c>
      <c r="P206" s="61">
        <v>7810400</v>
      </c>
      <c r="Q206" s="62">
        <f t="shared" si="40"/>
        <v>44722863</v>
      </c>
    </row>
    <row r="207" spans="1:17" s="11" customFormat="1" ht="45">
      <c r="A207" s="23" t="s">
        <v>260</v>
      </c>
      <c r="B207" s="23" t="s">
        <v>574</v>
      </c>
      <c r="C207" s="23">
        <v>110204</v>
      </c>
      <c r="D207" s="23" t="s">
        <v>411</v>
      </c>
      <c r="E207" s="32" t="s">
        <v>269</v>
      </c>
      <c r="F207" s="61">
        <f t="shared" si="38"/>
        <v>1457273</v>
      </c>
      <c r="G207" s="61">
        <v>1457273</v>
      </c>
      <c r="H207" s="61">
        <v>1079508</v>
      </c>
      <c r="I207" s="61">
        <v>16322</v>
      </c>
      <c r="J207" s="61"/>
      <c r="K207" s="61">
        <f t="shared" si="39"/>
        <v>0</v>
      </c>
      <c r="L207" s="61"/>
      <c r="M207" s="61"/>
      <c r="N207" s="61"/>
      <c r="O207" s="61"/>
      <c r="P207" s="61"/>
      <c r="Q207" s="62">
        <f t="shared" si="40"/>
        <v>1457273</v>
      </c>
    </row>
    <row r="208" spans="1:17" s="11" customFormat="1" ht="30.75" customHeight="1">
      <c r="A208" s="34" t="s">
        <v>270</v>
      </c>
      <c r="B208" s="34" t="s">
        <v>271</v>
      </c>
      <c r="C208" s="34">
        <v>110502</v>
      </c>
      <c r="D208" s="34"/>
      <c r="E208" s="35" t="s">
        <v>272</v>
      </c>
      <c r="F208" s="63">
        <f aca="true" t="shared" si="41" ref="F208:F215">G208+J208</f>
        <v>11795773</v>
      </c>
      <c r="G208" s="63">
        <f>G209+G210</f>
        <v>11795773</v>
      </c>
      <c r="H208" s="63">
        <f>H209+H210</f>
        <v>511159</v>
      </c>
      <c r="I208" s="63">
        <f>I209+I210</f>
        <v>9274</v>
      </c>
      <c r="J208" s="63">
        <f>J209+J210</f>
        <v>0</v>
      </c>
      <c r="K208" s="63">
        <f aca="true" t="shared" si="42" ref="K208:K215">L208+O208</f>
        <v>117000</v>
      </c>
      <c r="L208" s="63">
        <f>L209+L210</f>
        <v>0</v>
      </c>
      <c r="M208" s="63">
        <f>M209+M210</f>
        <v>0</v>
      </c>
      <c r="N208" s="63">
        <f>N209+N210</f>
        <v>0</v>
      </c>
      <c r="O208" s="63">
        <f>O209+O210</f>
        <v>117000</v>
      </c>
      <c r="P208" s="63">
        <f>P209+P210</f>
        <v>117000</v>
      </c>
      <c r="Q208" s="62">
        <f aca="true" t="shared" si="43" ref="Q208:Q215">F208+K208</f>
        <v>11912773</v>
      </c>
    </row>
    <row r="209" spans="1:17" s="11" customFormat="1" ht="45">
      <c r="A209" s="36" t="s">
        <v>761</v>
      </c>
      <c r="B209" s="36" t="s">
        <v>763</v>
      </c>
      <c r="C209" s="36"/>
      <c r="D209" s="36" t="s">
        <v>412</v>
      </c>
      <c r="E209" s="33" t="s">
        <v>765</v>
      </c>
      <c r="F209" s="64">
        <f t="shared" si="41"/>
        <v>775173</v>
      </c>
      <c r="G209" s="64">
        <v>775173</v>
      </c>
      <c r="H209" s="64">
        <v>511159</v>
      </c>
      <c r="I209" s="64">
        <v>9274</v>
      </c>
      <c r="J209" s="64">
        <v>0</v>
      </c>
      <c r="K209" s="64">
        <f t="shared" si="42"/>
        <v>117000</v>
      </c>
      <c r="L209" s="64"/>
      <c r="M209" s="64"/>
      <c r="N209" s="64"/>
      <c r="O209" s="64">
        <v>117000</v>
      </c>
      <c r="P209" s="64">
        <v>117000</v>
      </c>
      <c r="Q209" s="65">
        <f t="shared" si="43"/>
        <v>892173</v>
      </c>
    </row>
    <row r="210" spans="1:17" s="11" customFormat="1" ht="30.75" customHeight="1">
      <c r="A210" s="36" t="s">
        <v>762</v>
      </c>
      <c r="B210" s="36" t="s">
        <v>764</v>
      </c>
      <c r="C210" s="36"/>
      <c r="D210" s="36" t="s">
        <v>412</v>
      </c>
      <c r="E210" s="33" t="s">
        <v>766</v>
      </c>
      <c r="F210" s="64">
        <f t="shared" si="41"/>
        <v>11020600</v>
      </c>
      <c r="G210" s="64">
        <v>11020600</v>
      </c>
      <c r="H210" s="64"/>
      <c r="I210" s="64"/>
      <c r="J210" s="64"/>
      <c r="K210" s="64">
        <f t="shared" si="42"/>
        <v>0</v>
      </c>
      <c r="L210" s="64"/>
      <c r="M210" s="64"/>
      <c r="N210" s="64"/>
      <c r="O210" s="64"/>
      <c r="P210" s="64"/>
      <c r="Q210" s="65">
        <f t="shared" si="43"/>
        <v>11020600</v>
      </c>
    </row>
    <row r="211" spans="1:17" s="11" customFormat="1" ht="30" customHeight="1" hidden="1">
      <c r="A211" s="23" t="s">
        <v>394</v>
      </c>
      <c r="B211" s="23" t="s">
        <v>392</v>
      </c>
      <c r="C211" s="23">
        <v>150101</v>
      </c>
      <c r="D211" s="23" t="s">
        <v>428</v>
      </c>
      <c r="E211" s="32" t="s">
        <v>670</v>
      </c>
      <c r="F211" s="61">
        <f t="shared" si="41"/>
        <v>0</v>
      </c>
      <c r="G211" s="61"/>
      <c r="H211" s="61"/>
      <c r="I211" s="61"/>
      <c r="J211" s="61"/>
      <c r="K211" s="61">
        <f t="shared" si="42"/>
        <v>0</v>
      </c>
      <c r="L211" s="61"/>
      <c r="M211" s="61"/>
      <c r="N211" s="61"/>
      <c r="O211" s="61"/>
      <c r="P211" s="61"/>
      <c r="Q211" s="62">
        <f t="shared" si="43"/>
        <v>0</v>
      </c>
    </row>
    <row r="212" spans="1:17" s="11" customFormat="1" ht="30" customHeight="1">
      <c r="A212" s="34" t="s">
        <v>51</v>
      </c>
      <c r="B212" s="34" t="s">
        <v>328</v>
      </c>
      <c r="C212" s="34"/>
      <c r="D212" s="34"/>
      <c r="E212" s="35" t="s">
        <v>812</v>
      </c>
      <c r="F212" s="63">
        <f>G212+J212</f>
        <v>0</v>
      </c>
      <c r="G212" s="63">
        <f>G214+G213</f>
        <v>0</v>
      </c>
      <c r="H212" s="63">
        <f>H214+H213</f>
        <v>0</v>
      </c>
      <c r="I212" s="63">
        <f>I214+I213</f>
        <v>0</v>
      </c>
      <c r="J212" s="63">
        <f>J214+J213</f>
        <v>0</v>
      </c>
      <c r="K212" s="63">
        <f t="shared" si="42"/>
        <v>8850500</v>
      </c>
      <c r="L212" s="63">
        <f>L214+L213</f>
        <v>0</v>
      </c>
      <c r="M212" s="63">
        <f>M214+M213</f>
        <v>0</v>
      </c>
      <c r="N212" s="63">
        <f>N214+N213</f>
        <v>0</v>
      </c>
      <c r="O212" s="63">
        <f>O214+O213</f>
        <v>8850500</v>
      </c>
      <c r="P212" s="63">
        <f>P214+P213</f>
        <v>8850500</v>
      </c>
      <c r="Q212" s="62">
        <f t="shared" si="43"/>
        <v>8850500</v>
      </c>
    </row>
    <row r="213" spans="1:17" s="31" customFormat="1" ht="30" customHeight="1">
      <c r="A213" s="36" t="s">
        <v>89</v>
      </c>
      <c r="B213" s="36" t="s">
        <v>330</v>
      </c>
      <c r="C213" s="36"/>
      <c r="D213" s="36" t="s">
        <v>428</v>
      </c>
      <c r="E213" s="57" t="s">
        <v>705</v>
      </c>
      <c r="F213" s="69">
        <f>G213+J213</f>
        <v>0</v>
      </c>
      <c r="G213" s="69"/>
      <c r="H213" s="69"/>
      <c r="I213" s="69"/>
      <c r="J213" s="69"/>
      <c r="K213" s="69">
        <f>L213+O213</f>
        <v>150500</v>
      </c>
      <c r="L213" s="69"/>
      <c r="M213" s="69"/>
      <c r="N213" s="69"/>
      <c r="O213" s="69">
        <v>150500</v>
      </c>
      <c r="P213" s="69">
        <v>150500</v>
      </c>
      <c r="Q213" s="65">
        <f>F213+K213</f>
        <v>150500</v>
      </c>
    </row>
    <row r="214" spans="1:17" s="31" customFormat="1" ht="30" customHeight="1">
      <c r="A214" s="36" t="s">
        <v>50</v>
      </c>
      <c r="B214" s="36" t="s">
        <v>743</v>
      </c>
      <c r="C214" s="36"/>
      <c r="D214" s="36" t="s">
        <v>428</v>
      </c>
      <c r="E214" s="57" t="s">
        <v>746</v>
      </c>
      <c r="F214" s="69">
        <f t="shared" si="41"/>
        <v>0</v>
      </c>
      <c r="G214" s="69"/>
      <c r="H214" s="69"/>
      <c r="I214" s="69"/>
      <c r="J214" s="69"/>
      <c r="K214" s="69">
        <f t="shared" si="42"/>
        <v>8700000</v>
      </c>
      <c r="L214" s="69"/>
      <c r="M214" s="69"/>
      <c r="N214" s="69"/>
      <c r="O214" s="69">
        <v>8700000</v>
      </c>
      <c r="P214" s="69">
        <v>8700000</v>
      </c>
      <c r="Q214" s="65">
        <f t="shared" si="43"/>
        <v>8700000</v>
      </c>
    </row>
    <row r="215" spans="1:17" s="11" customFormat="1" ht="29.25" customHeight="1">
      <c r="A215" s="23" t="s">
        <v>273</v>
      </c>
      <c r="B215" s="23" t="s">
        <v>109</v>
      </c>
      <c r="C215" s="23"/>
      <c r="D215" s="23" t="s">
        <v>504</v>
      </c>
      <c r="E215" s="32" t="s">
        <v>110</v>
      </c>
      <c r="F215" s="61">
        <f t="shared" si="41"/>
        <v>67251.58</v>
      </c>
      <c r="G215" s="61">
        <v>67251.58</v>
      </c>
      <c r="H215" s="61"/>
      <c r="I215" s="61"/>
      <c r="J215" s="61"/>
      <c r="K215" s="61">
        <f t="shared" si="42"/>
        <v>0</v>
      </c>
      <c r="L215" s="61"/>
      <c r="M215" s="61"/>
      <c r="N215" s="61"/>
      <c r="O215" s="61"/>
      <c r="P215" s="61"/>
      <c r="Q215" s="62">
        <f t="shared" si="43"/>
        <v>67251.58</v>
      </c>
    </row>
    <row r="216" spans="1:17" s="11" customFormat="1" ht="29.25" customHeight="1">
      <c r="A216" s="23" t="s">
        <v>68</v>
      </c>
      <c r="B216" s="23" t="s">
        <v>69</v>
      </c>
      <c r="C216" s="23"/>
      <c r="D216" s="23" t="s">
        <v>504</v>
      </c>
      <c r="E216" s="32" t="s">
        <v>70</v>
      </c>
      <c r="F216" s="61">
        <f>G216+J216</f>
        <v>491348.42</v>
      </c>
      <c r="G216" s="61">
        <v>491348.42</v>
      </c>
      <c r="H216" s="61"/>
      <c r="I216" s="61"/>
      <c r="J216" s="61"/>
      <c r="K216" s="61">
        <f>L216+O216</f>
        <v>0</v>
      </c>
      <c r="L216" s="61"/>
      <c r="M216" s="61"/>
      <c r="N216" s="61"/>
      <c r="O216" s="61"/>
      <c r="P216" s="61"/>
      <c r="Q216" s="62">
        <f>F216+K216</f>
        <v>491348.42</v>
      </c>
    </row>
    <row r="217" spans="1:17" s="20" customFormat="1" ht="43.5" customHeight="1">
      <c r="A217" s="29" t="s">
        <v>232</v>
      </c>
      <c r="B217" s="39"/>
      <c r="C217" s="39" t="s">
        <v>234</v>
      </c>
      <c r="D217" s="39"/>
      <c r="E217" s="53" t="s">
        <v>628</v>
      </c>
      <c r="F217" s="58">
        <f>F218</f>
        <v>52745800</v>
      </c>
      <c r="G217" s="58">
        <f aca="true" t="shared" si="44" ref="G217:Q217">G218</f>
        <v>52745800</v>
      </c>
      <c r="H217" s="58">
        <f t="shared" si="44"/>
        <v>14390662</v>
      </c>
      <c r="I217" s="58">
        <f t="shared" si="44"/>
        <v>1797800</v>
      </c>
      <c r="J217" s="58">
        <f t="shared" si="44"/>
        <v>0</v>
      </c>
      <c r="K217" s="58">
        <f t="shared" si="44"/>
        <v>5826550</v>
      </c>
      <c r="L217" s="58">
        <f t="shared" si="44"/>
        <v>951250</v>
      </c>
      <c r="M217" s="58">
        <f t="shared" si="44"/>
        <v>140600</v>
      </c>
      <c r="N217" s="58">
        <f t="shared" si="44"/>
        <v>386680</v>
      </c>
      <c r="O217" s="58">
        <f t="shared" si="44"/>
        <v>4875300</v>
      </c>
      <c r="P217" s="58">
        <f t="shared" si="44"/>
        <v>4875300</v>
      </c>
      <c r="Q217" s="59">
        <f t="shared" si="44"/>
        <v>58572350</v>
      </c>
    </row>
    <row r="218" spans="1:17" s="20" customFormat="1" ht="47.25" customHeight="1">
      <c r="A218" s="40" t="s">
        <v>233</v>
      </c>
      <c r="B218" s="39"/>
      <c r="C218" s="40" t="s">
        <v>234</v>
      </c>
      <c r="D218" s="40"/>
      <c r="E218" s="55" t="s">
        <v>628</v>
      </c>
      <c r="F218" s="60">
        <f>G218+J218</f>
        <v>52745800</v>
      </c>
      <c r="G218" s="60">
        <f>G219+G221+G227+G232+G224+G235+G230</f>
        <v>52745800</v>
      </c>
      <c r="H218" s="60">
        <f>H219+H221+H227+H232+H224+H235+H230</f>
        <v>14390662</v>
      </c>
      <c r="I218" s="60">
        <f>I219+I221+I227+I232+I224+I235+I230</f>
        <v>1797800</v>
      </c>
      <c r="J218" s="60">
        <f>J219+J221+J227+J232+J224+J235+J230</f>
        <v>0</v>
      </c>
      <c r="K218" s="60">
        <f>L218+O218</f>
        <v>5826550</v>
      </c>
      <c r="L218" s="60">
        <f>L219+L221+L227+L232+L224+L235+L230</f>
        <v>951250</v>
      </c>
      <c r="M218" s="60">
        <f>M219+M221+M227+M232+M224+M235+M230</f>
        <v>140600</v>
      </c>
      <c r="N218" s="60">
        <f>N219+N221+N227+N232+N224+N235+N230</f>
        <v>386680</v>
      </c>
      <c r="O218" s="60">
        <f>O219+O221+O227+O232+O224+O235+O230</f>
        <v>4875300</v>
      </c>
      <c r="P218" s="60">
        <f>P219+P221+P227+P232+P224+P235+P230</f>
        <v>4875300</v>
      </c>
      <c r="Q218" s="59">
        <f>F218+K218</f>
        <v>58572350</v>
      </c>
    </row>
    <row r="219" spans="1:17" s="11" customFormat="1" ht="28.5" customHeight="1">
      <c r="A219" s="34" t="s">
        <v>236</v>
      </c>
      <c r="B219" s="34" t="s">
        <v>613</v>
      </c>
      <c r="C219" s="34"/>
      <c r="D219" s="34"/>
      <c r="E219" s="35" t="s">
        <v>645</v>
      </c>
      <c r="F219" s="63">
        <f>F220</f>
        <v>3000000</v>
      </c>
      <c r="G219" s="63">
        <f aca="true" t="shared" si="45" ref="G219:Q219">G220</f>
        <v>3000000</v>
      </c>
      <c r="H219" s="63">
        <f t="shared" si="45"/>
        <v>0</v>
      </c>
      <c r="I219" s="63">
        <f t="shared" si="45"/>
        <v>0</v>
      </c>
      <c r="J219" s="63">
        <f t="shared" si="45"/>
        <v>0</v>
      </c>
      <c r="K219" s="63">
        <f t="shared" si="45"/>
        <v>0</v>
      </c>
      <c r="L219" s="63">
        <f t="shared" si="45"/>
        <v>0</v>
      </c>
      <c r="M219" s="63">
        <f t="shared" si="45"/>
        <v>0</v>
      </c>
      <c r="N219" s="63">
        <f t="shared" si="45"/>
        <v>0</v>
      </c>
      <c r="O219" s="63">
        <f t="shared" si="45"/>
        <v>0</v>
      </c>
      <c r="P219" s="63">
        <f t="shared" si="45"/>
        <v>0</v>
      </c>
      <c r="Q219" s="62">
        <f t="shared" si="45"/>
        <v>3000000</v>
      </c>
    </row>
    <row r="220" spans="1:17" s="31" customFormat="1" ht="57.75" customHeight="1">
      <c r="A220" s="36" t="s">
        <v>237</v>
      </c>
      <c r="B220" s="36" t="s">
        <v>584</v>
      </c>
      <c r="C220" s="36" t="s">
        <v>494</v>
      </c>
      <c r="D220" s="36" t="s">
        <v>512</v>
      </c>
      <c r="E220" s="33" t="s">
        <v>820</v>
      </c>
      <c r="F220" s="69">
        <f>G220+J220</f>
        <v>3000000</v>
      </c>
      <c r="G220" s="69">
        <v>3000000</v>
      </c>
      <c r="H220" s="69"/>
      <c r="I220" s="69"/>
      <c r="J220" s="69"/>
      <c r="K220" s="69">
        <f aca="true" t="shared" si="46" ref="K220:K237">L220+O220</f>
        <v>0</v>
      </c>
      <c r="L220" s="69"/>
      <c r="M220" s="69"/>
      <c r="N220" s="69"/>
      <c r="O220" s="69"/>
      <c r="P220" s="69"/>
      <c r="Q220" s="65">
        <f aca="true" t="shared" si="47" ref="Q220:Q237">F220+K220</f>
        <v>3000000</v>
      </c>
    </row>
    <row r="221" spans="1:17" s="11" customFormat="1" ht="33" customHeight="1">
      <c r="A221" s="34" t="s">
        <v>238</v>
      </c>
      <c r="B221" s="34" t="s">
        <v>616</v>
      </c>
      <c r="C221" s="34"/>
      <c r="D221" s="34"/>
      <c r="E221" s="35" t="s">
        <v>615</v>
      </c>
      <c r="F221" s="63">
        <f>F222+F223</f>
        <v>15223000</v>
      </c>
      <c r="G221" s="63">
        <f aca="true" t="shared" si="48" ref="G221:Q221">G222+G223</f>
        <v>15223000</v>
      </c>
      <c r="H221" s="63">
        <f t="shared" si="48"/>
        <v>0</v>
      </c>
      <c r="I221" s="63">
        <f t="shared" si="48"/>
        <v>0</v>
      </c>
      <c r="J221" s="63">
        <f t="shared" si="48"/>
        <v>0</v>
      </c>
      <c r="K221" s="63">
        <f t="shared" si="48"/>
        <v>0</v>
      </c>
      <c r="L221" s="63">
        <f t="shared" si="48"/>
        <v>0</v>
      </c>
      <c r="M221" s="63">
        <f t="shared" si="48"/>
        <v>0</v>
      </c>
      <c r="N221" s="63">
        <f t="shared" si="48"/>
        <v>0</v>
      </c>
      <c r="O221" s="63">
        <f t="shared" si="48"/>
        <v>0</v>
      </c>
      <c r="P221" s="63">
        <f t="shared" si="48"/>
        <v>0</v>
      </c>
      <c r="Q221" s="62">
        <f t="shared" si="48"/>
        <v>15223000</v>
      </c>
    </row>
    <row r="222" spans="1:17" s="31" customFormat="1" ht="45">
      <c r="A222" s="36" t="s">
        <v>239</v>
      </c>
      <c r="B222" s="36" t="s">
        <v>552</v>
      </c>
      <c r="C222" s="36">
        <v>130102</v>
      </c>
      <c r="D222" s="36" t="s">
        <v>513</v>
      </c>
      <c r="E222" s="33" t="s">
        <v>551</v>
      </c>
      <c r="F222" s="64">
        <f>G222+J222</f>
        <v>11863800</v>
      </c>
      <c r="G222" s="64">
        <v>11863800</v>
      </c>
      <c r="H222" s="64"/>
      <c r="I222" s="64"/>
      <c r="J222" s="64"/>
      <c r="K222" s="64">
        <f t="shared" si="46"/>
        <v>0</v>
      </c>
      <c r="L222" s="64"/>
      <c r="M222" s="64"/>
      <c r="N222" s="64"/>
      <c r="O222" s="64"/>
      <c r="P222" s="64"/>
      <c r="Q222" s="65">
        <f t="shared" si="47"/>
        <v>11863800</v>
      </c>
    </row>
    <row r="223" spans="1:17" s="31" customFormat="1" ht="45">
      <c r="A223" s="36" t="s">
        <v>240</v>
      </c>
      <c r="B223" s="36" t="s">
        <v>553</v>
      </c>
      <c r="C223" s="36">
        <v>130106</v>
      </c>
      <c r="D223" s="36" t="s">
        <v>513</v>
      </c>
      <c r="E223" s="33" t="s">
        <v>467</v>
      </c>
      <c r="F223" s="64">
        <f>G223+J223</f>
        <v>3359200</v>
      </c>
      <c r="G223" s="64">
        <v>3359200</v>
      </c>
      <c r="H223" s="64"/>
      <c r="I223" s="64"/>
      <c r="J223" s="64"/>
      <c r="K223" s="64">
        <f t="shared" si="46"/>
        <v>0</v>
      </c>
      <c r="L223" s="64"/>
      <c r="M223" s="64"/>
      <c r="N223" s="64"/>
      <c r="O223" s="64"/>
      <c r="P223" s="64"/>
      <c r="Q223" s="65">
        <f t="shared" si="47"/>
        <v>3359200</v>
      </c>
    </row>
    <row r="224" spans="1:17" s="31" customFormat="1" ht="41.25" customHeight="1">
      <c r="A224" s="34" t="s">
        <v>241</v>
      </c>
      <c r="B224" s="34" t="s">
        <v>618</v>
      </c>
      <c r="C224" s="34"/>
      <c r="D224" s="34"/>
      <c r="E224" s="35" t="s">
        <v>19</v>
      </c>
      <c r="F224" s="63">
        <f>F225+F226</f>
        <v>2704900</v>
      </c>
      <c r="G224" s="63">
        <f aca="true" t="shared" si="49" ref="G224:Q224">G225+G226</f>
        <v>2704900</v>
      </c>
      <c r="H224" s="63">
        <f t="shared" si="49"/>
        <v>1520000</v>
      </c>
      <c r="I224" s="63">
        <f t="shared" si="49"/>
        <v>0</v>
      </c>
      <c r="J224" s="63">
        <f t="shared" si="49"/>
        <v>0</v>
      </c>
      <c r="K224" s="63">
        <f t="shared" si="49"/>
        <v>0</v>
      </c>
      <c r="L224" s="63">
        <f t="shared" si="49"/>
        <v>0</v>
      </c>
      <c r="M224" s="63">
        <f t="shared" si="49"/>
        <v>0</v>
      </c>
      <c r="N224" s="63">
        <f t="shared" si="49"/>
        <v>0</v>
      </c>
      <c r="O224" s="63">
        <f t="shared" si="49"/>
        <v>0</v>
      </c>
      <c r="P224" s="63">
        <f t="shared" si="49"/>
        <v>0</v>
      </c>
      <c r="Q224" s="62">
        <f t="shared" si="49"/>
        <v>2704900</v>
      </c>
    </row>
    <row r="225" spans="1:17" s="31" customFormat="1" ht="43.5" customHeight="1">
      <c r="A225" s="36" t="s">
        <v>242</v>
      </c>
      <c r="B225" s="36" t="s">
        <v>588</v>
      </c>
      <c r="C225" s="36">
        <v>130104</v>
      </c>
      <c r="D225" s="36" t="s">
        <v>513</v>
      </c>
      <c r="E225" s="33" t="s">
        <v>20</v>
      </c>
      <c r="F225" s="64">
        <f>G225+J225</f>
        <v>2059900</v>
      </c>
      <c r="G225" s="64">
        <v>2059900</v>
      </c>
      <c r="H225" s="64">
        <v>1520000</v>
      </c>
      <c r="I225" s="64"/>
      <c r="J225" s="64"/>
      <c r="K225" s="64">
        <f>L225+O225</f>
        <v>0</v>
      </c>
      <c r="L225" s="64"/>
      <c r="M225" s="64"/>
      <c r="N225" s="64"/>
      <c r="O225" s="64"/>
      <c r="P225" s="64"/>
      <c r="Q225" s="65">
        <f>F225+K225</f>
        <v>2059900</v>
      </c>
    </row>
    <row r="226" spans="1:17" s="31" customFormat="1" ht="60">
      <c r="A226" s="36" t="s">
        <v>243</v>
      </c>
      <c r="B226" s="36" t="s">
        <v>555</v>
      </c>
      <c r="C226" s="36">
        <v>130105</v>
      </c>
      <c r="D226" s="36" t="s">
        <v>513</v>
      </c>
      <c r="E226" s="33" t="s">
        <v>21</v>
      </c>
      <c r="F226" s="64">
        <f>G226+J226</f>
        <v>645000</v>
      </c>
      <c r="G226" s="64">
        <v>645000</v>
      </c>
      <c r="H226" s="64"/>
      <c r="I226" s="64"/>
      <c r="J226" s="64"/>
      <c r="K226" s="64">
        <f>L226+O226</f>
        <v>0</v>
      </c>
      <c r="L226" s="64"/>
      <c r="M226" s="64"/>
      <c r="N226" s="64"/>
      <c r="O226" s="64"/>
      <c r="P226" s="64"/>
      <c r="Q226" s="65">
        <f>F226+K226</f>
        <v>645000</v>
      </c>
    </row>
    <row r="227" spans="1:17" s="31" customFormat="1" ht="28.5">
      <c r="A227" s="34" t="s">
        <v>244</v>
      </c>
      <c r="B227" s="34" t="s">
        <v>619</v>
      </c>
      <c r="C227" s="34"/>
      <c r="D227" s="34"/>
      <c r="E227" s="35" t="s">
        <v>643</v>
      </c>
      <c r="F227" s="63">
        <f>F229+F228</f>
        <v>24690000</v>
      </c>
      <c r="G227" s="63">
        <f aca="true" t="shared" si="50" ref="G227:Q227">G229+G228</f>
        <v>24690000</v>
      </c>
      <c r="H227" s="63">
        <f t="shared" si="50"/>
        <v>11046462</v>
      </c>
      <c r="I227" s="63">
        <f t="shared" si="50"/>
        <v>1162700</v>
      </c>
      <c r="J227" s="63">
        <f t="shared" si="50"/>
        <v>0</v>
      </c>
      <c r="K227" s="63">
        <f t="shared" si="50"/>
        <v>5426550</v>
      </c>
      <c r="L227" s="63">
        <f t="shared" si="50"/>
        <v>551250</v>
      </c>
      <c r="M227" s="63">
        <f t="shared" si="50"/>
        <v>0</v>
      </c>
      <c r="N227" s="63">
        <f t="shared" si="50"/>
        <v>267498</v>
      </c>
      <c r="O227" s="63">
        <f t="shared" si="50"/>
        <v>4875300</v>
      </c>
      <c r="P227" s="63">
        <f t="shared" si="50"/>
        <v>4875300</v>
      </c>
      <c r="Q227" s="62">
        <f t="shared" si="50"/>
        <v>30116550</v>
      </c>
    </row>
    <row r="228" spans="1:17" s="31" customFormat="1" ht="60">
      <c r="A228" s="36" t="s">
        <v>245</v>
      </c>
      <c r="B228" s="36" t="s">
        <v>590</v>
      </c>
      <c r="C228" s="36"/>
      <c r="D228" s="36" t="s">
        <v>513</v>
      </c>
      <c r="E228" s="33" t="s">
        <v>554</v>
      </c>
      <c r="F228" s="64">
        <f>G228+J228</f>
        <v>6404000</v>
      </c>
      <c r="G228" s="64">
        <v>6404000</v>
      </c>
      <c r="H228" s="64">
        <v>2236700</v>
      </c>
      <c r="I228" s="64">
        <v>734000</v>
      </c>
      <c r="J228" s="64"/>
      <c r="K228" s="64">
        <f>L228+O228</f>
        <v>96000</v>
      </c>
      <c r="L228" s="64"/>
      <c r="M228" s="64"/>
      <c r="N228" s="64"/>
      <c r="O228" s="64">
        <v>96000</v>
      </c>
      <c r="P228" s="64">
        <v>96000</v>
      </c>
      <c r="Q228" s="65">
        <f>F228+K228</f>
        <v>6500000</v>
      </c>
    </row>
    <row r="229" spans="1:17" s="31" customFormat="1" ht="45">
      <c r="A229" s="36" t="s">
        <v>246</v>
      </c>
      <c r="B229" s="36" t="s">
        <v>591</v>
      </c>
      <c r="C229" s="36">
        <v>130114</v>
      </c>
      <c r="D229" s="36" t="s">
        <v>513</v>
      </c>
      <c r="E229" s="33" t="s">
        <v>235</v>
      </c>
      <c r="F229" s="64">
        <f>G229+J229</f>
        <v>18286000</v>
      </c>
      <c r="G229" s="64">
        <v>18286000</v>
      </c>
      <c r="H229" s="64">
        <v>8809762</v>
      </c>
      <c r="I229" s="64">
        <v>428700</v>
      </c>
      <c r="J229" s="64"/>
      <c r="K229" s="64">
        <f t="shared" si="46"/>
        <v>5330550</v>
      </c>
      <c r="L229" s="64">
        <v>551250</v>
      </c>
      <c r="M229" s="64"/>
      <c r="N229" s="64">
        <v>267498</v>
      </c>
      <c r="O229" s="64">
        <v>4779300</v>
      </c>
      <c r="P229" s="64">
        <v>4779300</v>
      </c>
      <c r="Q229" s="65">
        <f t="shared" si="47"/>
        <v>23616550</v>
      </c>
    </row>
    <row r="230" spans="1:17" s="31" customFormat="1" ht="28.5">
      <c r="A230" s="34" t="s">
        <v>247</v>
      </c>
      <c r="B230" s="34" t="s">
        <v>617</v>
      </c>
      <c r="C230" s="34"/>
      <c r="D230" s="34"/>
      <c r="E230" s="35" t="s">
        <v>644</v>
      </c>
      <c r="F230" s="63">
        <f>F231</f>
        <v>1041400</v>
      </c>
      <c r="G230" s="63">
        <f aca="true" t="shared" si="51" ref="G230:Q230">G231</f>
        <v>1041400</v>
      </c>
      <c r="H230" s="63">
        <f t="shared" si="51"/>
        <v>0</v>
      </c>
      <c r="I230" s="63">
        <f t="shared" si="51"/>
        <v>0</v>
      </c>
      <c r="J230" s="63">
        <f t="shared" si="51"/>
        <v>0</v>
      </c>
      <c r="K230" s="63">
        <f t="shared" si="51"/>
        <v>0</v>
      </c>
      <c r="L230" s="63">
        <f t="shared" si="51"/>
        <v>0</v>
      </c>
      <c r="M230" s="63">
        <f t="shared" si="51"/>
        <v>0</v>
      </c>
      <c r="N230" s="63">
        <f t="shared" si="51"/>
        <v>0</v>
      </c>
      <c r="O230" s="63">
        <f t="shared" si="51"/>
        <v>0</v>
      </c>
      <c r="P230" s="63">
        <f t="shared" si="51"/>
        <v>0</v>
      </c>
      <c r="Q230" s="62">
        <f t="shared" si="51"/>
        <v>1041400</v>
      </c>
    </row>
    <row r="231" spans="1:17" s="31" customFormat="1" ht="57.75" customHeight="1">
      <c r="A231" s="36" t="s">
        <v>248</v>
      </c>
      <c r="B231" s="36" t="s">
        <v>587</v>
      </c>
      <c r="C231" s="36" t="s">
        <v>434</v>
      </c>
      <c r="D231" s="36" t="s">
        <v>513</v>
      </c>
      <c r="E231" s="33" t="s">
        <v>435</v>
      </c>
      <c r="F231" s="64">
        <f>G231+J231</f>
        <v>1041400</v>
      </c>
      <c r="G231" s="64">
        <v>1041400</v>
      </c>
      <c r="H231" s="64"/>
      <c r="I231" s="64"/>
      <c r="J231" s="64"/>
      <c r="K231" s="64">
        <f t="shared" si="46"/>
        <v>0</v>
      </c>
      <c r="L231" s="64"/>
      <c r="M231" s="64"/>
      <c r="N231" s="64"/>
      <c r="O231" s="64"/>
      <c r="P231" s="64"/>
      <c r="Q231" s="65">
        <f t="shared" si="47"/>
        <v>1041400</v>
      </c>
    </row>
    <row r="232" spans="1:17" s="31" customFormat="1" ht="28.5">
      <c r="A232" s="34" t="s">
        <v>249</v>
      </c>
      <c r="B232" s="34" t="s">
        <v>646</v>
      </c>
      <c r="C232" s="34"/>
      <c r="D232" s="34"/>
      <c r="E232" s="35" t="s">
        <v>647</v>
      </c>
      <c r="F232" s="63">
        <f>F233+F234</f>
        <v>1860600</v>
      </c>
      <c r="G232" s="63">
        <f aca="true" t="shared" si="52" ref="G232:Q232">G233+G234</f>
        <v>1860600</v>
      </c>
      <c r="H232" s="63">
        <f t="shared" si="52"/>
        <v>0</v>
      </c>
      <c r="I232" s="63">
        <f t="shared" si="52"/>
        <v>0</v>
      </c>
      <c r="J232" s="63">
        <f t="shared" si="52"/>
        <v>0</v>
      </c>
      <c r="K232" s="63">
        <f t="shared" si="52"/>
        <v>0</v>
      </c>
      <c r="L232" s="63">
        <f t="shared" si="52"/>
        <v>0</v>
      </c>
      <c r="M232" s="63">
        <f t="shared" si="52"/>
        <v>0</v>
      </c>
      <c r="N232" s="63">
        <f t="shared" si="52"/>
        <v>0</v>
      </c>
      <c r="O232" s="63">
        <f t="shared" si="52"/>
        <v>0</v>
      </c>
      <c r="P232" s="63">
        <f t="shared" si="52"/>
        <v>0</v>
      </c>
      <c r="Q232" s="62">
        <f t="shared" si="52"/>
        <v>1860600</v>
      </c>
    </row>
    <row r="233" spans="1:17" s="31" customFormat="1" ht="95.25" customHeight="1">
      <c r="A233" s="36" t="s">
        <v>250</v>
      </c>
      <c r="B233" s="36" t="s">
        <v>648</v>
      </c>
      <c r="C233" s="36">
        <v>130201</v>
      </c>
      <c r="D233" s="36" t="s">
        <v>513</v>
      </c>
      <c r="E233" s="33" t="s">
        <v>652</v>
      </c>
      <c r="F233" s="64">
        <f>G233+J233</f>
        <v>299800</v>
      </c>
      <c r="G233" s="64">
        <v>299800</v>
      </c>
      <c r="H233" s="64"/>
      <c r="I233" s="64"/>
      <c r="J233" s="64"/>
      <c r="K233" s="64">
        <f t="shared" si="46"/>
        <v>0</v>
      </c>
      <c r="L233" s="64"/>
      <c r="M233" s="64"/>
      <c r="N233" s="64"/>
      <c r="O233" s="64"/>
      <c r="P233" s="64"/>
      <c r="Q233" s="65">
        <f t="shared" si="47"/>
        <v>299800</v>
      </c>
    </row>
    <row r="234" spans="1:17" s="31" customFormat="1" ht="68.25" customHeight="1">
      <c r="A234" s="36" t="s">
        <v>251</v>
      </c>
      <c r="B234" s="36" t="s">
        <v>653</v>
      </c>
      <c r="C234" s="36">
        <v>130204</v>
      </c>
      <c r="D234" s="36" t="s">
        <v>513</v>
      </c>
      <c r="E234" s="33" t="s">
        <v>654</v>
      </c>
      <c r="F234" s="64">
        <f>G234+J234</f>
        <v>1560800</v>
      </c>
      <c r="G234" s="64">
        <v>1560800</v>
      </c>
      <c r="H234" s="64"/>
      <c r="I234" s="64"/>
      <c r="J234" s="64"/>
      <c r="K234" s="64">
        <f t="shared" si="46"/>
        <v>0</v>
      </c>
      <c r="L234" s="64"/>
      <c r="M234" s="64"/>
      <c r="N234" s="64"/>
      <c r="O234" s="64"/>
      <c r="P234" s="64"/>
      <c r="Q234" s="65">
        <f t="shared" si="47"/>
        <v>1560800</v>
      </c>
    </row>
    <row r="235" spans="1:17" s="31" customFormat="1" ht="30.75" customHeight="1">
      <c r="A235" s="34" t="s">
        <v>252</v>
      </c>
      <c r="B235" s="34" t="s">
        <v>589</v>
      </c>
      <c r="C235" s="34"/>
      <c r="D235" s="34"/>
      <c r="E235" s="35" t="s">
        <v>655</v>
      </c>
      <c r="F235" s="63">
        <f>F236+F237</f>
        <v>4225900</v>
      </c>
      <c r="G235" s="63">
        <f aca="true" t="shared" si="53" ref="G235:Q235">G236+G237</f>
        <v>4225900</v>
      </c>
      <c r="H235" s="63">
        <f t="shared" si="53"/>
        <v>1824200</v>
      </c>
      <c r="I235" s="63">
        <f t="shared" si="53"/>
        <v>635100</v>
      </c>
      <c r="J235" s="63">
        <f t="shared" si="53"/>
        <v>0</v>
      </c>
      <c r="K235" s="63">
        <f t="shared" si="53"/>
        <v>400000</v>
      </c>
      <c r="L235" s="63">
        <f t="shared" si="53"/>
        <v>400000</v>
      </c>
      <c r="M235" s="63">
        <f t="shared" si="53"/>
        <v>140600</v>
      </c>
      <c r="N235" s="63">
        <f t="shared" si="53"/>
        <v>119182</v>
      </c>
      <c r="O235" s="63">
        <f t="shared" si="53"/>
        <v>0</v>
      </c>
      <c r="P235" s="63">
        <f t="shared" si="53"/>
        <v>0</v>
      </c>
      <c r="Q235" s="62">
        <f t="shared" si="53"/>
        <v>4625900</v>
      </c>
    </row>
    <row r="236" spans="1:17" s="31" customFormat="1" ht="80.25" customHeight="1">
      <c r="A236" s="36" t="s">
        <v>253</v>
      </c>
      <c r="B236" s="36" t="s">
        <v>656</v>
      </c>
      <c r="C236" s="36">
        <v>130115</v>
      </c>
      <c r="D236" s="36" t="s">
        <v>513</v>
      </c>
      <c r="E236" s="33" t="s">
        <v>821</v>
      </c>
      <c r="F236" s="69">
        <f>G236+J236</f>
        <v>3525900</v>
      </c>
      <c r="G236" s="69">
        <v>3525900</v>
      </c>
      <c r="H236" s="69">
        <v>1824200</v>
      </c>
      <c r="I236" s="69">
        <v>635100</v>
      </c>
      <c r="J236" s="69"/>
      <c r="K236" s="69">
        <f t="shared" si="46"/>
        <v>400000</v>
      </c>
      <c r="L236" s="69">
        <v>400000</v>
      </c>
      <c r="M236" s="69">
        <v>140600</v>
      </c>
      <c r="N236" s="69">
        <v>119182</v>
      </c>
      <c r="O236" s="69"/>
      <c r="P236" s="69"/>
      <c r="Q236" s="65">
        <f t="shared" si="47"/>
        <v>3925900</v>
      </c>
    </row>
    <row r="237" spans="1:17" s="31" customFormat="1" ht="60">
      <c r="A237" s="36" t="s">
        <v>254</v>
      </c>
      <c r="B237" s="36" t="s">
        <v>657</v>
      </c>
      <c r="C237" s="36">
        <v>130112</v>
      </c>
      <c r="D237" s="36" t="s">
        <v>513</v>
      </c>
      <c r="E237" s="33" t="s">
        <v>658</v>
      </c>
      <c r="F237" s="69">
        <f>G237+J237</f>
        <v>700000</v>
      </c>
      <c r="G237" s="69">
        <v>700000</v>
      </c>
      <c r="H237" s="69"/>
      <c r="I237" s="69"/>
      <c r="J237" s="69"/>
      <c r="K237" s="69">
        <f t="shared" si="46"/>
        <v>0</v>
      </c>
      <c r="L237" s="69"/>
      <c r="M237" s="69"/>
      <c r="N237" s="69"/>
      <c r="O237" s="69"/>
      <c r="P237" s="69"/>
      <c r="Q237" s="65">
        <f t="shared" si="47"/>
        <v>700000</v>
      </c>
    </row>
    <row r="238" spans="1:17" s="20" customFormat="1" ht="58.5" customHeight="1">
      <c r="A238" s="29" t="s">
        <v>278</v>
      </c>
      <c r="B238" s="39"/>
      <c r="C238" s="39" t="s">
        <v>280</v>
      </c>
      <c r="D238" s="39"/>
      <c r="E238" s="53" t="s">
        <v>633</v>
      </c>
      <c r="F238" s="58">
        <f>F239</f>
        <v>278566664</v>
      </c>
      <c r="G238" s="58">
        <f aca="true" t="shared" si="54" ref="G238:Q238">G239</f>
        <v>27906664</v>
      </c>
      <c r="H238" s="58">
        <f t="shared" si="54"/>
        <v>0</v>
      </c>
      <c r="I238" s="58">
        <f t="shared" si="54"/>
        <v>0</v>
      </c>
      <c r="J238" s="58">
        <f t="shared" si="54"/>
        <v>250660000</v>
      </c>
      <c r="K238" s="58">
        <f t="shared" si="54"/>
        <v>2186807788.31</v>
      </c>
      <c r="L238" s="58">
        <f t="shared" si="54"/>
        <v>96742000</v>
      </c>
      <c r="M238" s="58">
        <f t="shared" si="54"/>
        <v>0</v>
      </c>
      <c r="N238" s="58">
        <f t="shared" si="54"/>
        <v>0</v>
      </c>
      <c r="O238" s="58">
        <f t="shared" si="54"/>
        <v>2090065788.31</v>
      </c>
      <c r="P238" s="58">
        <f t="shared" si="54"/>
        <v>1224896416</v>
      </c>
      <c r="Q238" s="59">
        <f t="shared" si="54"/>
        <v>2465374452.31</v>
      </c>
    </row>
    <row r="239" spans="1:17" s="20" customFormat="1" ht="60">
      <c r="A239" s="40" t="s">
        <v>279</v>
      </c>
      <c r="B239" s="39"/>
      <c r="C239" s="40" t="s">
        <v>280</v>
      </c>
      <c r="D239" s="40"/>
      <c r="E239" s="55" t="s">
        <v>633</v>
      </c>
      <c r="F239" s="60">
        <f aca="true" t="shared" si="55" ref="F239:F245">G239+J239</f>
        <v>278566664</v>
      </c>
      <c r="G239" s="60">
        <f>G240+G245+G251+G260+G269+G270+G276+G249+G274+G264+G275+G248+G273+G255+G263+G254</f>
        <v>27906664</v>
      </c>
      <c r="H239" s="60">
        <f>H240+H245+H251+H260+H269+H270+H276+H249+H274+H264+H275+H248+H273+H255+H263+H254</f>
        <v>0</v>
      </c>
      <c r="I239" s="60">
        <f>I240+I245+I251+I260+I269+I270+I276+I249+I274+I264+I275+I248+I273+I255+I263+I254</f>
        <v>0</v>
      </c>
      <c r="J239" s="60">
        <f>J240+J245+J251+J260+J269+J270+J276+J249+J274+J264+J275+J248+J273+J255+J263+J254</f>
        <v>250660000</v>
      </c>
      <c r="K239" s="60">
        <f>L239+O239</f>
        <v>2186807788.31</v>
      </c>
      <c r="L239" s="60">
        <f>L240+L245+L251+L260+L269+L270+L276+L249+L274+L264+L275+L248+L273+L255+L263+L254</f>
        <v>96742000</v>
      </c>
      <c r="M239" s="60">
        <f>M240+M245+M251+M260+M269+M270+M276+M249+M274+M264+M275+M248+M273+M255+M263+M254</f>
        <v>0</v>
      </c>
      <c r="N239" s="60">
        <f>N240+N245+N251+N260+N269+N270+N276+N249+N274+N264+N275+N248+N273+N255+N263+N254</f>
        <v>0</v>
      </c>
      <c r="O239" s="60">
        <f>O240+O245+O251+O260+O269+O270+O276+O249+O274+O264+O275+O248+O273+O255+O263+O254</f>
        <v>2090065788.31</v>
      </c>
      <c r="P239" s="60">
        <f>P240+P245+P251+P260+P269+P270+P276+P249+P274+P264+P275+P248+P273+P255+P263+P254</f>
        <v>1224896416</v>
      </c>
      <c r="Q239" s="59">
        <f>F239+K239</f>
        <v>2465374452.31</v>
      </c>
    </row>
    <row r="240" spans="1:17" s="20" customFormat="1" ht="42.75">
      <c r="A240" s="34" t="s">
        <v>281</v>
      </c>
      <c r="B240" s="34" t="s">
        <v>282</v>
      </c>
      <c r="C240" s="34"/>
      <c r="D240" s="34"/>
      <c r="E240" s="35" t="s">
        <v>283</v>
      </c>
      <c r="F240" s="63">
        <f>G240+J240</f>
        <v>0</v>
      </c>
      <c r="G240" s="63">
        <f>G242+G243+G244+G241</f>
        <v>0</v>
      </c>
      <c r="H240" s="63">
        <f>H242+H243+H244+H241</f>
        <v>0</v>
      </c>
      <c r="I240" s="63">
        <f>I242+I243+I244+I241</f>
        <v>0</v>
      </c>
      <c r="J240" s="63">
        <f>J242+J243+J244+J241</f>
        <v>0</v>
      </c>
      <c r="K240" s="63">
        <f>L240+O240</f>
        <v>281995</v>
      </c>
      <c r="L240" s="63">
        <f>L242+L243+L244+L241</f>
        <v>0</v>
      </c>
      <c r="M240" s="63">
        <f>M242+M243+M244+M241</f>
        <v>0</v>
      </c>
      <c r="N240" s="63">
        <f>N242+N243+N244+N241</f>
        <v>0</v>
      </c>
      <c r="O240" s="63">
        <f>O242+O243+O244+O241</f>
        <v>281995</v>
      </c>
      <c r="P240" s="63">
        <f>P242+P243+P244+P241</f>
        <v>281995</v>
      </c>
      <c r="Q240" s="62">
        <f>F240+K240</f>
        <v>281995</v>
      </c>
    </row>
    <row r="241" spans="1:17" s="11" customFormat="1" ht="30" customHeight="1">
      <c r="A241" s="36" t="s">
        <v>94</v>
      </c>
      <c r="B241" s="36" t="s">
        <v>731</v>
      </c>
      <c r="C241" s="36" t="s">
        <v>524</v>
      </c>
      <c r="D241" s="36"/>
      <c r="E241" s="33" t="s">
        <v>739</v>
      </c>
      <c r="F241" s="64">
        <f>G241+J241</f>
        <v>0</v>
      </c>
      <c r="G241" s="64"/>
      <c r="H241" s="64"/>
      <c r="I241" s="64"/>
      <c r="J241" s="64"/>
      <c r="K241" s="64">
        <f>L241+O241</f>
        <v>88158</v>
      </c>
      <c r="L241" s="64"/>
      <c r="M241" s="64"/>
      <c r="N241" s="64"/>
      <c r="O241" s="64">
        <v>88158</v>
      </c>
      <c r="P241" s="64">
        <v>88158</v>
      </c>
      <c r="Q241" s="65">
        <f>F241+K241</f>
        <v>88158</v>
      </c>
    </row>
    <row r="242" spans="1:17" s="11" customFormat="1" ht="46.5" customHeight="1" hidden="1">
      <c r="A242" s="36" t="s">
        <v>289</v>
      </c>
      <c r="B242" s="36" t="s">
        <v>284</v>
      </c>
      <c r="C242" s="36" t="s">
        <v>524</v>
      </c>
      <c r="D242" s="36" t="s">
        <v>423</v>
      </c>
      <c r="E242" s="33" t="s">
        <v>285</v>
      </c>
      <c r="F242" s="64">
        <f t="shared" si="55"/>
        <v>0</v>
      </c>
      <c r="G242" s="64"/>
      <c r="H242" s="64"/>
      <c r="I242" s="64"/>
      <c r="J242" s="64"/>
      <c r="K242" s="64">
        <f aca="true" t="shared" si="56" ref="K242:K260">L242+O242</f>
        <v>0</v>
      </c>
      <c r="L242" s="64"/>
      <c r="M242" s="64"/>
      <c r="N242" s="64"/>
      <c r="O242" s="64"/>
      <c r="P242" s="64"/>
      <c r="Q242" s="65">
        <f aca="true" t="shared" si="57" ref="Q242:Q260">F242+K242</f>
        <v>0</v>
      </c>
    </row>
    <row r="243" spans="1:17" s="11" customFormat="1" ht="45">
      <c r="A243" s="36" t="s">
        <v>286</v>
      </c>
      <c r="B243" s="36" t="s">
        <v>287</v>
      </c>
      <c r="C243" s="36">
        <v>100202</v>
      </c>
      <c r="D243" s="36" t="s">
        <v>423</v>
      </c>
      <c r="E243" s="33" t="s">
        <v>288</v>
      </c>
      <c r="F243" s="64">
        <f t="shared" si="55"/>
        <v>0</v>
      </c>
      <c r="G243" s="64"/>
      <c r="H243" s="64"/>
      <c r="I243" s="64"/>
      <c r="J243" s="64"/>
      <c r="K243" s="64">
        <f t="shared" si="56"/>
        <v>193837</v>
      </c>
      <c r="L243" s="64"/>
      <c r="M243" s="64"/>
      <c r="N243" s="64"/>
      <c r="O243" s="64">
        <v>193837</v>
      </c>
      <c r="P243" s="64">
        <v>193837</v>
      </c>
      <c r="Q243" s="65">
        <f t="shared" si="57"/>
        <v>193837</v>
      </c>
    </row>
    <row r="244" spans="1:17" s="31" customFormat="1" ht="30" hidden="1">
      <c r="A244" s="45" t="s">
        <v>294</v>
      </c>
      <c r="B244" s="45" t="s">
        <v>295</v>
      </c>
      <c r="C244" s="45"/>
      <c r="D244" s="45" t="s">
        <v>423</v>
      </c>
      <c r="E244" s="33" t="s">
        <v>296</v>
      </c>
      <c r="F244" s="69">
        <f t="shared" si="55"/>
        <v>0</v>
      </c>
      <c r="G244" s="69"/>
      <c r="H244" s="69"/>
      <c r="I244" s="69"/>
      <c r="J244" s="69"/>
      <c r="K244" s="69">
        <f>L244+O244</f>
        <v>0</v>
      </c>
      <c r="L244" s="69"/>
      <c r="M244" s="69"/>
      <c r="N244" s="69"/>
      <c r="O244" s="69"/>
      <c r="P244" s="69"/>
      <c r="Q244" s="65">
        <f>F244+K244</f>
        <v>0</v>
      </c>
    </row>
    <row r="245" spans="1:17" s="11" customFormat="1" ht="30">
      <c r="A245" s="74" t="s">
        <v>290</v>
      </c>
      <c r="B245" s="74" t="s">
        <v>291</v>
      </c>
      <c r="C245" s="74">
        <v>100203</v>
      </c>
      <c r="D245" s="74" t="s">
        <v>423</v>
      </c>
      <c r="E245" s="32" t="s">
        <v>738</v>
      </c>
      <c r="F245" s="61">
        <f t="shared" si="55"/>
        <v>0</v>
      </c>
      <c r="G245" s="61"/>
      <c r="H245" s="61"/>
      <c r="I245" s="61"/>
      <c r="J245" s="61"/>
      <c r="K245" s="61">
        <f t="shared" si="56"/>
        <v>92123035</v>
      </c>
      <c r="L245" s="61"/>
      <c r="M245" s="61"/>
      <c r="N245" s="61"/>
      <c r="O245" s="61">
        <v>92123035</v>
      </c>
      <c r="P245" s="61">
        <v>92123035</v>
      </c>
      <c r="Q245" s="62">
        <f t="shared" si="57"/>
        <v>92123035</v>
      </c>
    </row>
    <row r="246" spans="1:17" s="11" customFormat="1" ht="15" hidden="1">
      <c r="A246" s="75"/>
      <c r="B246" s="75"/>
      <c r="C246" s="75"/>
      <c r="D246" s="75"/>
      <c r="E246" s="33" t="s">
        <v>450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2"/>
    </row>
    <row r="247" spans="1:17" s="11" customFormat="1" ht="30" hidden="1">
      <c r="A247" s="76"/>
      <c r="B247" s="76"/>
      <c r="C247" s="76"/>
      <c r="D247" s="76"/>
      <c r="E247" s="33" t="s">
        <v>452</v>
      </c>
      <c r="F247" s="61">
        <f>G247+J247</f>
        <v>0</v>
      </c>
      <c r="G247" s="61"/>
      <c r="H247" s="61"/>
      <c r="I247" s="61"/>
      <c r="J247" s="61"/>
      <c r="K247" s="61">
        <f>L247+O247</f>
        <v>0</v>
      </c>
      <c r="L247" s="61"/>
      <c r="M247" s="61"/>
      <c r="N247" s="61"/>
      <c r="O247" s="61"/>
      <c r="P247" s="61"/>
      <c r="Q247" s="62">
        <f>F247+K247</f>
        <v>0</v>
      </c>
    </row>
    <row r="248" spans="1:17" s="11" customFormat="1" ht="30" customHeight="1">
      <c r="A248" s="23" t="s">
        <v>292</v>
      </c>
      <c r="B248" s="23" t="s">
        <v>293</v>
      </c>
      <c r="C248" s="23" t="s">
        <v>101</v>
      </c>
      <c r="D248" s="23" t="s">
        <v>423</v>
      </c>
      <c r="E248" s="32" t="s">
        <v>102</v>
      </c>
      <c r="F248" s="61">
        <f>G248+J248</f>
        <v>0</v>
      </c>
      <c r="G248" s="61"/>
      <c r="H248" s="61"/>
      <c r="I248" s="61"/>
      <c r="J248" s="61"/>
      <c r="K248" s="61">
        <f>L248+O248</f>
        <v>23327</v>
      </c>
      <c r="L248" s="61"/>
      <c r="M248" s="61"/>
      <c r="N248" s="61"/>
      <c r="O248" s="61">
        <v>23327</v>
      </c>
      <c r="P248" s="61">
        <v>23327</v>
      </c>
      <c r="Q248" s="62">
        <f>F248+K248</f>
        <v>23327</v>
      </c>
    </row>
    <row r="249" spans="1:17" s="11" customFormat="1" ht="28.5">
      <c r="A249" s="34" t="s">
        <v>305</v>
      </c>
      <c r="B249" s="34" t="s">
        <v>306</v>
      </c>
      <c r="C249" s="34"/>
      <c r="D249" s="34"/>
      <c r="E249" s="35" t="s">
        <v>307</v>
      </c>
      <c r="F249" s="63">
        <f>F250</f>
        <v>501564</v>
      </c>
      <c r="G249" s="63">
        <f aca="true" t="shared" si="58" ref="G249:Q249">G250</f>
        <v>501564</v>
      </c>
      <c r="H249" s="63">
        <f t="shared" si="58"/>
        <v>0</v>
      </c>
      <c r="I249" s="63">
        <f t="shared" si="58"/>
        <v>0</v>
      </c>
      <c r="J249" s="63">
        <f t="shared" si="58"/>
        <v>0</v>
      </c>
      <c r="K249" s="63">
        <f t="shared" si="58"/>
        <v>0</v>
      </c>
      <c r="L249" s="63">
        <f t="shared" si="58"/>
        <v>0</v>
      </c>
      <c r="M249" s="63">
        <f t="shared" si="58"/>
        <v>0</v>
      </c>
      <c r="N249" s="63">
        <f t="shared" si="58"/>
        <v>0</v>
      </c>
      <c r="O249" s="63">
        <f t="shared" si="58"/>
        <v>0</v>
      </c>
      <c r="P249" s="63">
        <f t="shared" si="58"/>
        <v>0</v>
      </c>
      <c r="Q249" s="62">
        <f t="shared" si="58"/>
        <v>501564</v>
      </c>
    </row>
    <row r="250" spans="1:17" s="11" customFormat="1" ht="87.75" customHeight="1">
      <c r="A250" s="36" t="s">
        <v>308</v>
      </c>
      <c r="B250" s="36" t="s">
        <v>309</v>
      </c>
      <c r="C250" s="36" t="s">
        <v>425</v>
      </c>
      <c r="D250" s="36" t="s">
        <v>422</v>
      </c>
      <c r="E250" s="33" t="s">
        <v>310</v>
      </c>
      <c r="F250" s="64">
        <f aca="true" t="shared" si="59" ref="F250:F262">G250+J250</f>
        <v>501564</v>
      </c>
      <c r="G250" s="64">
        <v>501564</v>
      </c>
      <c r="H250" s="64"/>
      <c r="I250" s="64"/>
      <c r="J250" s="64"/>
      <c r="K250" s="64">
        <f>L250+O250</f>
        <v>0</v>
      </c>
      <c r="L250" s="64"/>
      <c r="M250" s="64"/>
      <c r="N250" s="64"/>
      <c r="O250" s="64"/>
      <c r="P250" s="64"/>
      <c r="Q250" s="65">
        <f>F250+K250</f>
        <v>501564</v>
      </c>
    </row>
    <row r="251" spans="1:17" s="11" customFormat="1" ht="30">
      <c r="A251" s="23" t="s">
        <v>161</v>
      </c>
      <c r="B251" s="23" t="s">
        <v>392</v>
      </c>
      <c r="C251" s="23">
        <v>150101</v>
      </c>
      <c r="D251" s="23" t="s">
        <v>428</v>
      </c>
      <c r="E251" s="32" t="s">
        <v>822</v>
      </c>
      <c r="F251" s="61">
        <f t="shared" si="59"/>
        <v>0</v>
      </c>
      <c r="G251" s="61"/>
      <c r="H251" s="61"/>
      <c r="I251" s="61"/>
      <c r="J251" s="61"/>
      <c r="K251" s="61">
        <f t="shared" si="56"/>
        <v>46285304</v>
      </c>
      <c r="L251" s="61"/>
      <c r="M251" s="61"/>
      <c r="N251" s="61"/>
      <c r="O251" s="61">
        <v>46285304</v>
      </c>
      <c r="P251" s="61">
        <v>46285304</v>
      </c>
      <c r="Q251" s="62">
        <f t="shared" si="57"/>
        <v>46285304</v>
      </c>
    </row>
    <row r="252" spans="1:17" s="11" customFormat="1" ht="15" customHeight="1" hidden="1">
      <c r="A252" s="51"/>
      <c r="B252" s="51"/>
      <c r="C252" s="51"/>
      <c r="D252" s="51"/>
      <c r="E252" s="33" t="s">
        <v>450</v>
      </c>
      <c r="F252" s="61">
        <f t="shared" si="59"/>
        <v>0</v>
      </c>
      <c r="G252" s="61"/>
      <c r="H252" s="61"/>
      <c r="I252" s="61"/>
      <c r="J252" s="61"/>
      <c r="K252" s="61">
        <f t="shared" si="56"/>
        <v>0</v>
      </c>
      <c r="L252" s="61"/>
      <c r="M252" s="61"/>
      <c r="N252" s="61"/>
      <c r="O252" s="61"/>
      <c r="P252" s="61"/>
      <c r="Q252" s="62">
        <f t="shared" si="57"/>
        <v>0</v>
      </c>
    </row>
    <row r="253" spans="1:17" s="11" customFormat="1" ht="30" customHeight="1" hidden="1">
      <c r="A253" s="52"/>
      <c r="B253" s="52"/>
      <c r="C253" s="52"/>
      <c r="D253" s="52"/>
      <c r="E253" s="33" t="s">
        <v>452</v>
      </c>
      <c r="F253" s="61">
        <f t="shared" si="59"/>
        <v>0</v>
      </c>
      <c r="G253" s="64"/>
      <c r="H253" s="64"/>
      <c r="I253" s="64"/>
      <c r="J253" s="64"/>
      <c r="K253" s="61">
        <f t="shared" si="56"/>
        <v>0</v>
      </c>
      <c r="L253" s="64"/>
      <c r="M253" s="64"/>
      <c r="N253" s="64"/>
      <c r="O253" s="64"/>
      <c r="P253" s="64"/>
      <c r="Q253" s="65">
        <f t="shared" si="57"/>
        <v>0</v>
      </c>
    </row>
    <row r="254" spans="1:17" s="11" customFormat="1" ht="63.75" customHeight="1" hidden="1">
      <c r="A254" s="52" t="s">
        <v>805</v>
      </c>
      <c r="B254" s="52" t="s">
        <v>750</v>
      </c>
      <c r="D254" s="52" t="s">
        <v>428</v>
      </c>
      <c r="E254" s="32" t="s">
        <v>752</v>
      </c>
      <c r="F254" s="70">
        <f t="shared" si="59"/>
        <v>0</v>
      </c>
      <c r="G254" s="70"/>
      <c r="H254" s="70"/>
      <c r="I254" s="70"/>
      <c r="J254" s="70"/>
      <c r="K254" s="70">
        <f t="shared" si="56"/>
        <v>0</v>
      </c>
      <c r="L254" s="70"/>
      <c r="M254" s="70"/>
      <c r="N254" s="70"/>
      <c r="O254" s="70"/>
      <c r="P254" s="70"/>
      <c r="Q254" s="62"/>
    </row>
    <row r="255" spans="1:17" s="46" customFormat="1" ht="28.5">
      <c r="A255" s="34" t="s">
        <v>36</v>
      </c>
      <c r="B255" s="34" t="s">
        <v>679</v>
      </c>
      <c r="C255" s="34"/>
      <c r="D255" s="34"/>
      <c r="E255" s="35" t="s">
        <v>24</v>
      </c>
      <c r="F255" s="62">
        <f>G255+J255</f>
        <v>1005100</v>
      </c>
      <c r="G255" s="62">
        <f>G260+G257+G259+G256+G258</f>
        <v>1005100</v>
      </c>
      <c r="H255" s="62">
        <f>H260+H257+H259+H256+H258</f>
        <v>0</v>
      </c>
      <c r="I255" s="62">
        <f>I260+I257+I259+I256+I258</f>
        <v>0</v>
      </c>
      <c r="J255" s="62">
        <f>J260+J257+J259+J256+J258</f>
        <v>0</v>
      </c>
      <c r="K255" s="62">
        <f t="shared" si="56"/>
        <v>190126750</v>
      </c>
      <c r="L255" s="62">
        <f>L260+L257+L259+L256+L258</f>
        <v>0</v>
      </c>
      <c r="M255" s="62">
        <f>M260+M257+M259+M256+M258</f>
        <v>0</v>
      </c>
      <c r="N255" s="62">
        <f>N260+N257+N259+N256+N258</f>
        <v>0</v>
      </c>
      <c r="O255" s="62">
        <f>O260+O257+O259+O256+O258</f>
        <v>190126750</v>
      </c>
      <c r="P255" s="62">
        <f>P260+P257+P259+P256+P258</f>
        <v>190126750</v>
      </c>
      <c r="Q255" s="62">
        <f t="shared" si="57"/>
        <v>191131850</v>
      </c>
    </row>
    <row r="256" spans="1:17" s="31" customFormat="1" ht="65.25" customHeight="1">
      <c r="A256" s="36" t="s">
        <v>54</v>
      </c>
      <c r="B256" s="36" t="s">
        <v>55</v>
      </c>
      <c r="C256" s="36"/>
      <c r="D256" s="36" t="s">
        <v>448</v>
      </c>
      <c r="E256" s="33" t="s">
        <v>56</v>
      </c>
      <c r="F256" s="69">
        <f>G256+J256</f>
        <v>0</v>
      </c>
      <c r="G256" s="69"/>
      <c r="H256" s="69"/>
      <c r="I256" s="69"/>
      <c r="J256" s="69"/>
      <c r="K256" s="69">
        <f>L256+O256</f>
        <v>18147612</v>
      </c>
      <c r="L256" s="69"/>
      <c r="M256" s="69"/>
      <c r="N256" s="69"/>
      <c r="O256" s="69">
        <v>18147612</v>
      </c>
      <c r="P256" s="69">
        <v>18147612</v>
      </c>
      <c r="Q256" s="65">
        <f>F256+K256</f>
        <v>18147612</v>
      </c>
    </row>
    <row r="257" spans="1:17" s="31" customFormat="1" ht="59.25" customHeight="1">
      <c r="A257" s="36" t="s">
        <v>37</v>
      </c>
      <c r="B257" s="36" t="s">
        <v>33</v>
      </c>
      <c r="C257" s="36"/>
      <c r="D257" s="36" t="s">
        <v>448</v>
      </c>
      <c r="E257" s="33" t="s">
        <v>35</v>
      </c>
      <c r="F257" s="69">
        <f t="shared" si="59"/>
        <v>0</v>
      </c>
      <c r="G257" s="69"/>
      <c r="H257" s="69"/>
      <c r="I257" s="69"/>
      <c r="J257" s="69"/>
      <c r="K257" s="69">
        <f t="shared" si="56"/>
        <v>149863600</v>
      </c>
      <c r="L257" s="69"/>
      <c r="M257" s="69"/>
      <c r="N257" s="69"/>
      <c r="O257" s="69">
        <v>149863600</v>
      </c>
      <c r="P257" s="69">
        <v>149863600</v>
      </c>
      <c r="Q257" s="65">
        <f t="shared" si="57"/>
        <v>149863600</v>
      </c>
    </row>
    <row r="258" spans="1:17" s="31" customFormat="1" ht="90">
      <c r="A258" s="36" t="s">
        <v>73</v>
      </c>
      <c r="B258" s="36" t="s">
        <v>74</v>
      </c>
      <c r="C258" s="36"/>
      <c r="D258" s="36" t="s">
        <v>448</v>
      </c>
      <c r="E258" s="33" t="s">
        <v>75</v>
      </c>
      <c r="F258" s="69">
        <f>G258+J258</f>
        <v>1005100</v>
      </c>
      <c r="G258" s="69">
        <v>1005100</v>
      </c>
      <c r="H258" s="69"/>
      <c r="I258" s="69"/>
      <c r="J258" s="69"/>
      <c r="K258" s="69">
        <f>L258+O258</f>
        <v>9252206</v>
      </c>
      <c r="L258" s="69"/>
      <c r="M258" s="69"/>
      <c r="N258" s="69"/>
      <c r="O258" s="69">
        <v>9252206</v>
      </c>
      <c r="P258" s="69">
        <v>9252206</v>
      </c>
      <c r="Q258" s="65">
        <f>F258+K258</f>
        <v>10257306</v>
      </c>
    </row>
    <row r="259" spans="1:17" s="31" customFormat="1" ht="45">
      <c r="A259" s="36" t="s">
        <v>46</v>
      </c>
      <c r="B259" s="36" t="s">
        <v>44</v>
      </c>
      <c r="C259" s="36"/>
      <c r="D259" s="36" t="s">
        <v>448</v>
      </c>
      <c r="E259" s="33" t="s">
        <v>45</v>
      </c>
      <c r="F259" s="69">
        <f t="shared" si="59"/>
        <v>0</v>
      </c>
      <c r="G259" s="69"/>
      <c r="H259" s="69"/>
      <c r="I259" s="69"/>
      <c r="J259" s="69"/>
      <c r="K259" s="69">
        <f>L259+O259</f>
        <v>12863332</v>
      </c>
      <c r="L259" s="69"/>
      <c r="M259" s="69"/>
      <c r="N259" s="69"/>
      <c r="O259" s="69">
        <v>12863332</v>
      </c>
      <c r="P259" s="69">
        <v>12863332</v>
      </c>
      <c r="Q259" s="65">
        <f>F259+K259</f>
        <v>12863332</v>
      </c>
    </row>
    <row r="260" spans="1:17" s="11" customFormat="1" ht="30" hidden="1">
      <c r="A260" s="74" t="s">
        <v>297</v>
      </c>
      <c r="B260" s="74" t="s">
        <v>298</v>
      </c>
      <c r="C260" s="74">
        <v>170703</v>
      </c>
      <c r="D260" s="74" t="s">
        <v>424</v>
      </c>
      <c r="E260" s="32" t="s">
        <v>299</v>
      </c>
      <c r="F260" s="61">
        <f t="shared" si="59"/>
        <v>0</v>
      </c>
      <c r="G260" s="61"/>
      <c r="H260" s="61"/>
      <c r="I260" s="61"/>
      <c r="J260" s="61"/>
      <c r="K260" s="61">
        <f t="shared" si="56"/>
        <v>0</v>
      </c>
      <c r="L260" s="61">
        <v>0</v>
      </c>
      <c r="M260" s="61">
        <v>0</v>
      </c>
      <c r="N260" s="61">
        <v>0</v>
      </c>
      <c r="O260" s="61"/>
      <c r="P260" s="61"/>
      <c r="Q260" s="62">
        <f t="shared" si="57"/>
        <v>0</v>
      </c>
    </row>
    <row r="261" spans="1:17" s="11" customFormat="1" ht="15" hidden="1">
      <c r="A261" s="75"/>
      <c r="B261" s="75"/>
      <c r="C261" s="75"/>
      <c r="D261" s="75"/>
      <c r="E261" s="33" t="s">
        <v>450</v>
      </c>
      <c r="F261" s="61">
        <f t="shared" si="59"/>
        <v>0</v>
      </c>
      <c r="G261" s="61"/>
      <c r="H261" s="61"/>
      <c r="I261" s="61"/>
      <c r="J261" s="61"/>
      <c r="K261" s="61">
        <f>L261+O261</f>
        <v>0</v>
      </c>
      <c r="L261" s="61"/>
      <c r="M261" s="61"/>
      <c r="N261" s="61"/>
      <c r="O261" s="61"/>
      <c r="P261" s="61"/>
      <c r="Q261" s="62">
        <f>F261+K261</f>
        <v>0</v>
      </c>
    </row>
    <row r="262" spans="1:17" s="11" customFormat="1" ht="30" hidden="1">
      <c r="A262" s="76"/>
      <c r="B262" s="76"/>
      <c r="C262" s="76"/>
      <c r="D262" s="76"/>
      <c r="E262" s="33" t="s">
        <v>452</v>
      </c>
      <c r="F262" s="64">
        <f t="shared" si="59"/>
        <v>0</v>
      </c>
      <c r="G262" s="64"/>
      <c r="H262" s="64"/>
      <c r="I262" s="64"/>
      <c r="J262" s="64"/>
      <c r="K262" s="64">
        <f>L262+O262</f>
        <v>0</v>
      </c>
      <c r="L262" s="64"/>
      <c r="M262" s="64"/>
      <c r="N262" s="64"/>
      <c r="O262" s="64"/>
      <c r="P262" s="64"/>
      <c r="Q262" s="65">
        <f>F262+K262</f>
        <v>0</v>
      </c>
    </row>
    <row r="263" spans="1:17" s="11" customFormat="1" ht="23.25" customHeight="1">
      <c r="A263" s="1" t="s">
        <v>57</v>
      </c>
      <c r="B263" s="1" t="s">
        <v>58</v>
      </c>
      <c r="C263" s="1">
        <v>170703</v>
      </c>
      <c r="D263" s="1" t="s">
        <v>424</v>
      </c>
      <c r="E263" s="32" t="s">
        <v>59</v>
      </c>
      <c r="F263" s="61">
        <f>G263+J263</f>
        <v>1000000</v>
      </c>
      <c r="G263" s="61">
        <v>1000000</v>
      </c>
      <c r="H263" s="61"/>
      <c r="I263" s="61"/>
      <c r="J263" s="61"/>
      <c r="K263" s="61">
        <f>L263+O263</f>
        <v>0</v>
      </c>
      <c r="L263" s="61">
        <v>0</v>
      </c>
      <c r="M263" s="61">
        <v>0</v>
      </c>
      <c r="N263" s="61">
        <v>0</v>
      </c>
      <c r="O263" s="61"/>
      <c r="P263" s="61"/>
      <c r="Q263" s="62">
        <f>F263+K263</f>
        <v>1000000</v>
      </c>
    </row>
    <row r="264" spans="1:17" s="46" customFormat="1" ht="42.75">
      <c r="A264" s="34" t="s">
        <v>302</v>
      </c>
      <c r="B264" s="34" t="s">
        <v>303</v>
      </c>
      <c r="C264" s="34"/>
      <c r="D264" s="34"/>
      <c r="E264" s="35" t="s">
        <v>304</v>
      </c>
      <c r="F264" s="62">
        <f>F268+F265+F266+F267</f>
        <v>256060000</v>
      </c>
      <c r="G264" s="62">
        <f aca="true" t="shared" si="60" ref="G264:Q264">G268+G265+G266+G267</f>
        <v>5400000</v>
      </c>
      <c r="H264" s="62">
        <f t="shared" si="60"/>
        <v>0</v>
      </c>
      <c r="I264" s="62">
        <f t="shared" si="60"/>
        <v>0</v>
      </c>
      <c r="J264" s="62">
        <f t="shared" si="60"/>
        <v>250660000</v>
      </c>
      <c r="K264" s="62">
        <f t="shared" si="60"/>
        <v>1685905113.31</v>
      </c>
      <c r="L264" s="62">
        <f t="shared" si="60"/>
        <v>55200000</v>
      </c>
      <c r="M264" s="62">
        <f t="shared" si="60"/>
        <v>0</v>
      </c>
      <c r="N264" s="62">
        <f t="shared" si="60"/>
        <v>0</v>
      </c>
      <c r="O264" s="62">
        <f t="shared" si="60"/>
        <v>1630705113.31</v>
      </c>
      <c r="P264" s="62">
        <f t="shared" si="60"/>
        <v>886971005</v>
      </c>
      <c r="Q264" s="62">
        <f t="shared" si="60"/>
        <v>1941965113.31</v>
      </c>
    </row>
    <row r="265" spans="1:17" s="31" customFormat="1" ht="75">
      <c r="A265" s="36" t="s">
        <v>671</v>
      </c>
      <c r="B265" s="36" t="s">
        <v>672</v>
      </c>
      <c r="C265" s="36"/>
      <c r="D265" s="36" t="s">
        <v>424</v>
      </c>
      <c r="E265" s="33" t="s">
        <v>675</v>
      </c>
      <c r="F265" s="69">
        <f aca="true" t="shared" si="61" ref="F265:F275">G265+J265</f>
        <v>254660000</v>
      </c>
      <c r="G265" s="69">
        <v>4000000</v>
      </c>
      <c r="H265" s="69">
        <v>0</v>
      </c>
      <c r="I265" s="69">
        <v>0</v>
      </c>
      <c r="J265" s="69">
        <v>250660000</v>
      </c>
      <c r="K265" s="69">
        <f aca="true" t="shared" si="62" ref="K265:K275">L265+O265</f>
        <v>852466205</v>
      </c>
      <c r="L265" s="69">
        <v>0</v>
      </c>
      <c r="M265" s="69">
        <v>0</v>
      </c>
      <c r="N265" s="69">
        <v>0</v>
      </c>
      <c r="O265" s="69">
        <v>852466205</v>
      </c>
      <c r="P265" s="69">
        <v>852444005</v>
      </c>
      <c r="Q265" s="65">
        <f aca="true" t="shared" si="63" ref="Q265:Q275">F265+K265</f>
        <v>1107126205</v>
      </c>
    </row>
    <row r="266" spans="1:17" s="31" customFormat="1" ht="72.75" customHeight="1">
      <c r="A266" s="36" t="s">
        <v>673</v>
      </c>
      <c r="B266" s="36" t="s">
        <v>674</v>
      </c>
      <c r="C266" s="36"/>
      <c r="D266" s="36" t="s">
        <v>424</v>
      </c>
      <c r="E266" s="33" t="s">
        <v>22</v>
      </c>
      <c r="F266" s="69">
        <f t="shared" si="61"/>
        <v>0</v>
      </c>
      <c r="G266" s="69"/>
      <c r="H266" s="69"/>
      <c r="I266" s="69"/>
      <c r="J266" s="69"/>
      <c r="K266" s="69">
        <f t="shared" si="62"/>
        <v>553445000</v>
      </c>
      <c r="L266" s="69">
        <v>55200000</v>
      </c>
      <c r="M266" s="69">
        <v>0</v>
      </c>
      <c r="N266" s="69">
        <v>0</v>
      </c>
      <c r="O266" s="69">
        <v>498245000</v>
      </c>
      <c r="P266" s="69"/>
      <c r="Q266" s="65">
        <f t="shared" si="63"/>
        <v>553445000</v>
      </c>
    </row>
    <row r="267" spans="1:17" s="31" customFormat="1" ht="66" customHeight="1">
      <c r="A267" s="36" t="s">
        <v>47</v>
      </c>
      <c r="B267" s="36" t="s">
        <v>48</v>
      </c>
      <c r="C267" s="36">
        <v>170703</v>
      </c>
      <c r="D267" s="36" t="s">
        <v>424</v>
      </c>
      <c r="E267" s="33" t="s">
        <v>49</v>
      </c>
      <c r="F267" s="69">
        <f>G267+J267</f>
        <v>1400000</v>
      </c>
      <c r="G267" s="69">
        <v>1400000</v>
      </c>
      <c r="H267" s="69"/>
      <c r="I267" s="69"/>
      <c r="J267" s="69"/>
      <c r="K267" s="69">
        <f>L267+O267</f>
        <v>34527000</v>
      </c>
      <c r="L267" s="69">
        <v>0</v>
      </c>
      <c r="M267" s="69">
        <v>0</v>
      </c>
      <c r="N267" s="69">
        <v>0</v>
      </c>
      <c r="O267" s="69">
        <v>34527000</v>
      </c>
      <c r="P267" s="69">
        <v>34527000</v>
      </c>
      <c r="Q267" s="65">
        <f>F267+K267</f>
        <v>35927000</v>
      </c>
    </row>
    <row r="268" spans="1:17" s="31" customFormat="1" ht="141" customHeight="1">
      <c r="A268" s="45" t="s">
        <v>300</v>
      </c>
      <c r="B268" s="45" t="s">
        <v>301</v>
      </c>
      <c r="C268" s="45">
        <v>170703</v>
      </c>
      <c r="D268" s="45" t="s">
        <v>424</v>
      </c>
      <c r="E268" s="33" t="s">
        <v>778</v>
      </c>
      <c r="F268" s="69">
        <f t="shared" si="61"/>
        <v>0</v>
      </c>
      <c r="G268" s="69"/>
      <c r="H268" s="69"/>
      <c r="I268" s="69"/>
      <c r="J268" s="69"/>
      <c r="K268" s="69">
        <f t="shared" si="62"/>
        <v>245466908.31</v>
      </c>
      <c r="L268" s="69">
        <v>0</v>
      </c>
      <c r="M268" s="69">
        <v>0</v>
      </c>
      <c r="N268" s="69">
        <v>0</v>
      </c>
      <c r="O268" s="69">
        <v>245466908.31</v>
      </c>
      <c r="P268" s="69"/>
      <c r="Q268" s="65">
        <f t="shared" si="63"/>
        <v>245466908.31</v>
      </c>
    </row>
    <row r="269" spans="1:17" s="11" customFormat="1" ht="18" customHeight="1">
      <c r="A269" s="38">
        <v>1217640</v>
      </c>
      <c r="B269" s="38">
        <v>7640</v>
      </c>
      <c r="C269" s="38" t="s">
        <v>530</v>
      </c>
      <c r="D269" s="38" t="s">
        <v>531</v>
      </c>
      <c r="E269" s="32" t="s">
        <v>600</v>
      </c>
      <c r="F269" s="61">
        <f t="shared" si="61"/>
        <v>0</v>
      </c>
      <c r="G269" s="61"/>
      <c r="H269" s="61"/>
      <c r="I269" s="61"/>
      <c r="J269" s="61"/>
      <c r="K269" s="61">
        <f t="shared" si="62"/>
        <v>9085000</v>
      </c>
      <c r="L269" s="61"/>
      <c r="M269" s="61"/>
      <c r="N269" s="61"/>
      <c r="O269" s="61">
        <v>9085000</v>
      </c>
      <c r="P269" s="61">
        <v>9085000</v>
      </c>
      <c r="Q269" s="62">
        <f t="shared" si="63"/>
        <v>9085000</v>
      </c>
    </row>
    <row r="270" spans="1:17" s="46" customFormat="1" ht="42.75" hidden="1">
      <c r="A270" s="34" t="s">
        <v>317</v>
      </c>
      <c r="B270" s="34" t="s">
        <v>318</v>
      </c>
      <c r="C270" s="34"/>
      <c r="D270" s="34"/>
      <c r="E270" s="35" t="s">
        <v>319</v>
      </c>
      <c r="F270" s="62">
        <f t="shared" si="61"/>
        <v>0</v>
      </c>
      <c r="G270" s="62">
        <f>G271+G272</f>
        <v>0</v>
      </c>
      <c r="H270" s="62">
        <f>H271+H272</f>
        <v>0</v>
      </c>
      <c r="I270" s="62">
        <f>I271+I272</f>
        <v>0</v>
      </c>
      <c r="J270" s="62">
        <f>J271+J272</f>
        <v>0</v>
      </c>
      <c r="K270" s="62">
        <f t="shared" si="62"/>
        <v>0</v>
      </c>
      <c r="L270" s="62">
        <f>L271+L272</f>
        <v>0</v>
      </c>
      <c r="M270" s="62">
        <f>M271+M272</f>
        <v>0</v>
      </c>
      <c r="N270" s="62">
        <f>N271+N272</f>
        <v>0</v>
      </c>
      <c r="O270" s="62">
        <f>O271+O272</f>
        <v>0</v>
      </c>
      <c r="P270" s="62">
        <f>P271+P272</f>
        <v>0</v>
      </c>
      <c r="Q270" s="62">
        <f t="shared" si="63"/>
        <v>0</v>
      </c>
    </row>
    <row r="271" spans="1:17" s="31" customFormat="1" ht="15" hidden="1">
      <c r="A271" s="36" t="s">
        <v>320</v>
      </c>
      <c r="B271" s="36" t="s">
        <v>321</v>
      </c>
      <c r="C271" s="36">
        <v>240601</v>
      </c>
      <c r="D271" s="36" t="s">
        <v>420</v>
      </c>
      <c r="E271" s="33" t="s">
        <v>421</v>
      </c>
      <c r="F271" s="69">
        <f t="shared" si="61"/>
        <v>0</v>
      </c>
      <c r="G271" s="69"/>
      <c r="H271" s="69"/>
      <c r="I271" s="69"/>
      <c r="J271" s="69"/>
      <c r="K271" s="69">
        <f t="shared" si="62"/>
        <v>0</v>
      </c>
      <c r="L271" s="69"/>
      <c r="M271" s="69"/>
      <c r="N271" s="69"/>
      <c r="O271" s="69"/>
      <c r="P271" s="69"/>
      <c r="Q271" s="65">
        <f t="shared" si="63"/>
        <v>0</v>
      </c>
    </row>
    <row r="272" spans="1:17" s="31" customFormat="1" ht="45" hidden="1">
      <c r="A272" s="36" t="s">
        <v>322</v>
      </c>
      <c r="B272" s="36" t="s">
        <v>323</v>
      </c>
      <c r="C272" s="36">
        <v>240602</v>
      </c>
      <c r="D272" s="36" t="s">
        <v>324</v>
      </c>
      <c r="E272" s="33" t="s">
        <v>325</v>
      </c>
      <c r="F272" s="69">
        <f t="shared" si="61"/>
        <v>0</v>
      </c>
      <c r="G272" s="69"/>
      <c r="H272" s="69"/>
      <c r="I272" s="69"/>
      <c r="J272" s="69"/>
      <c r="K272" s="69">
        <f t="shared" si="62"/>
        <v>0</v>
      </c>
      <c r="L272" s="69"/>
      <c r="M272" s="69"/>
      <c r="N272" s="69"/>
      <c r="O272" s="69"/>
      <c r="P272" s="69"/>
      <c r="Q272" s="65">
        <f t="shared" si="63"/>
        <v>0</v>
      </c>
    </row>
    <row r="273" spans="1:17" s="11" customFormat="1" ht="33.75" customHeight="1">
      <c r="A273" s="23" t="s">
        <v>676</v>
      </c>
      <c r="B273" s="23" t="s">
        <v>397</v>
      </c>
      <c r="C273" s="23"/>
      <c r="D273" s="23" t="s">
        <v>523</v>
      </c>
      <c r="E273" s="32" t="s">
        <v>357</v>
      </c>
      <c r="F273" s="61">
        <f t="shared" si="61"/>
        <v>0</v>
      </c>
      <c r="G273" s="61"/>
      <c r="H273" s="61"/>
      <c r="I273" s="61"/>
      <c r="J273" s="61"/>
      <c r="K273" s="61">
        <f t="shared" si="62"/>
        <v>121435264</v>
      </c>
      <c r="L273" s="61"/>
      <c r="M273" s="61"/>
      <c r="N273" s="61"/>
      <c r="O273" s="61">
        <v>121435264</v>
      </c>
      <c r="P273" s="61"/>
      <c r="Q273" s="62">
        <f t="shared" si="63"/>
        <v>121435264</v>
      </c>
    </row>
    <row r="274" spans="1:17" s="11" customFormat="1" ht="99.75" customHeight="1" hidden="1">
      <c r="A274" s="23" t="s">
        <v>311</v>
      </c>
      <c r="B274" s="23" t="s">
        <v>312</v>
      </c>
      <c r="C274" s="23">
        <v>250362</v>
      </c>
      <c r="D274" s="23" t="s">
        <v>408</v>
      </c>
      <c r="E274" s="32" t="s">
        <v>313</v>
      </c>
      <c r="F274" s="61">
        <f t="shared" si="61"/>
        <v>0</v>
      </c>
      <c r="G274" s="61"/>
      <c r="H274" s="61">
        <v>0</v>
      </c>
      <c r="I274" s="61">
        <v>0</v>
      </c>
      <c r="J274" s="61"/>
      <c r="K274" s="61">
        <f t="shared" si="62"/>
        <v>0</v>
      </c>
      <c r="L274" s="61"/>
      <c r="M274" s="61"/>
      <c r="N274" s="61"/>
      <c r="O274" s="61"/>
      <c r="P274" s="61"/>
      <c r="Q274" s="62">
        <f t="shared" si="63"/>
        <v>0</v>
      </c>
    </row>
    <row r="275" spans="1:17" s="11" customFormat="1" ht="295.5" customHeight="1">
      <c r="A275" s="23" t="s">
        <v>314</v>
      </c>
      <c r="B275" s="23" t="s">
        <v>315</v>
      </c>
      <c r="C275" s="23" t="s">
        <v>660</v>
      </c>
      <c r="D275" s="23" t="s">
        <v>408</v>
      </c>
      <c r="E275" s="32" t="s">
        <v>81</v>
      </c>
      <c r="F275" s="61">
        <f t="shared" si="61"/>
        <v>0</v>
      </c>
      <c r="G275" s="61"/>
      <c r="H275" s="61">
        <v>0</v>
      </c>
      <c r="I275" s="61">
        <v>0</v>
      </c>
      <c r="J275" s="61"/>
      <c r="K275" s="61">
        <f t="shared" si="62"/>
        <v>41542000</v>
      </c>
      <c r="L275" s="61">
        <v>41542000</v>
      </c>
      <c r="M275" s="61"/>
      <c r="N275" s="61"/>
      <c r="O275" s="61"/>
      <c r="P275" s="61"/>
      <c r="Q275" s="62">
        <f t="shared" si="63"/>
        <v>41542000</v>
      </c>
    </row>
    <row r="276" spans="1:17" s="11" customFormat="1" ht="27" customHeight="1">
      <c r="A276" s="23" t="s">
        <v>316</v>
      </c>
      <c r="B276" s="23" t="s">
        <v>117</v>
      </c>
      <c r="C276" s="23">
        <v>250380</v>
      </c>
      <c r="D276" s="23" t="s">
        <v>408</v>
      </c>
      <c r="E276" s="32" t="s">
        <v>116</v>
      </c>
      <c r="F276" s="61">
        <f>F278+F279</f>
        <v>20000000</v>
      </c>
      <c r="G276" s="61">
        <f aca="true" t="shared" si="64" ref="G276:Q276">G278+G279</f>
        <v>20000000</v>
      </c>
      <c r="H276" s="61">
        <f t="shared" si="64"/>
        <v>0</v>
      </c>
      <c r="I276" s="61">
        <f t="shared" si="64"/>
        <v>0</v>
      </c>
      <c r="J276" s="61">
        <f t="shared" si="64"/>
        <v>0</v>
      </c>
      <c r="K276" s="61">
        <f t="shared" si="64"/>
        <v>0</v>
      </c>
      <c r="L276" s="61">
        <f t="shared" si="64"/>
        <v>0</v>
      </c>
      <c r="M276" s="61">
        <f t="shared" si="64"/>
        <v>0</v>
      </c>
      <c r="N276" s="61">
        <f t="shared" si="64"/>
        <v>0</v>
      </c>
      <c r="O276" s="61">
        <f t="shared" si="64"/>
        <v>0</v>
      </c>
      <c r="P276" s="61">
        <f t="shared" si="64"/>
        <v>0</v>
      </c>
      <c r="Q276" s="62">
        <f t="shared" si="64"/>
        <v>20000000</v>
      </c>
    </row>
    <row r="277" spans="1:17" s="11" customFormat="1" ht="15">
      <c r="A277" s="23"/>
      <c r="B277" s="23"/>
      <c r="C277" s="23"/>
      <c r="D277" s="23"/>
      <c r="E277" s="32" t="s">
        <v>450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2"/>
    </row>
    <row r="278" spans="1:17" s="11" customFormat="1" ht="48" customHeight="1" hidden="1">
      <c r="A278" s="23"/>
      <c r="B278" s="23"/>
      <c r="C278" s="23"/>
      <c r="D278" s="23"/>
      <c r="E278" s="32" t="s">
        <v>400</v>
      </c>
      <c r="F278" s="61">
        <f>G278+J278</f>
        <v>0</v>
      </c>
      <c r="G278" s="61"/>
      <c r="H278" s="61"/>
      <c r="I278" s="61"/>
      <c r="J278" s="61"/>
      <c r="K278" s="61">
        <f>L278+O278</f>
        <v>0</v>
      </c>
      <c r="L278" s="61"/>
      <c r="M278" s="61"/>
      <c r="N278" s="61"/>
      <c r="O278" s="61"/>
      <c r="P278" s="61"/>
      <c r="Q278" s="62">
        <f>F278+K278</f>
        <v>0</v>
      </c>
    </row>
    <row r="279" spans="1:17" s="11" customFormat="1" ht="45">
      <c r="A279" s="23"/>
      <c r="B279" s="23"/>
      <c r="C279" s="23"/>
      <c r="D279" s="23"/>
      <c r="E279" s="32" t="s">
        <v>400</v>
      </c>
      <c r="F279" s="61">
        <f>G279+J279</f>
        <v>20000000</v>
      </c>
      <c r="G279" s="61">
        <v>20000000</v>
      </c>
      <c r="H279" s="61"/>
      <c r="I279" s="61"/>
      <c r="J279" s="61"/>
      <c r="K279" s="61">
        <f>L279+O279</f>
        <v>0</v>
      </c>
      <c r="L279" s="61"/>
      <c r="M279" s="61"/>
      <c r="N279" s="61"/>
      <c r="O279" s="61"/>
      <c r="P279" s="61"/>
      <c r="Q279" s="62">
        <f>F279+K279</f>
        <v>20000000</v>
      </c>
    </row>
    <row r="280" spans="1:17" s="20" customFormat="1" ht="51" customHeight="1">
      <c r="A280" s="29" t="s">
        <v>575</v>
      </c>
      <c r="B280" s="39"/>
      <c r="C280" s="39" t="s">
        <v>326</v>
      </c>
      <c r="D280" s="39"/>
      <c r="E280" s="53" t="s">
        <v>32</v>
      </c>
      <c r="F280" s="58">
        <f>F281</f>
        <v>9965998</v>
      </c>
      <c r="G280" s="58">
        <f aca="true" t="shared" si="65" ref="G280:Q280">G281</f>
        <v>9965998</v>
      </c>
      <c r="H280" s="58">
        <f t="shared" si="65"/>
        <v>0</v>
      </c>
      <c r="I280" s="58">
        <f t="shared" si="65"/>
        <v>0</v>
      </c>
      <c r="J280" s="58">
        <f t="shared" si="65"/>
        <v>0</v>
      </c>
      <c r="K280" s="58">
        <f t="shared" si="65"/>
        <v>2432478472</v>
      </c>
      <c r="L280" s="58">
        <f t="shared" si="65"/>
        <v>0</v>
      </c>
      <c r="M280" s="58">
        <f t="shared" si="65"/>
        <v>0</v>
      </c>
      <c r="N280" s="58">
        <f t="shared" si="65"/>
        <v>0</v>
      </c>
      <c r="O280" s="58">
        <f t="shared" si="65"/>
        <v>2432478472</v>
      </c>
      <c r="P280" s="58">
        <f t="shared" si="65"/>
        <v>2432478472</v>
      </c>
      <c r="Q280" s="59">
        <f t="shared" si="65"/>
        <v>2442444470</v>
      </c>
    </row>
    <row r="281" spans="1:17" s="20" customFormat="1" ht="48" customHeight="1">
      <c r="A281" s="40" t="s">
        <v>578</v>
      </c>
      <c r="B281" s="39"/>
      <c r="C281" s="40" t="s">
        <v>326</v>
      </c>
      <c r="D281" s="40"/>
      <c r="E281" s="55" t="s">
        <v>32</v>
      </c>
      <c r="F281" s="60">
        <f>G281+J281</f>
        <v>9965998</v>
      </c>
      <c r="G281" s="60">
        <f>G305+G308+G337+G339+G326+G282+G283+G285+G286+G287+G288+G290+G294+G295+G297+G299+G302+G324+G325+G284+G289+G292+G293+G303</f>
        <v>9965998</v>
      </c>
      <c r="H281" s="60">
        <f>H305+H308+H337+H339+H326+H282+H283+H285+H286+H287+H288+H290+H294+H295+H297+H299+H302+H324+H325+H284+H289+H292+H293+H303</f>
        <v>0</v>
      </c>
      <c r="I281" s="60">
        <f>I305+I308+I337+I339+I326+I282+I283+I285+I286+I287+I288+I290+I294+I295+I297+I299+I302+I324+I325+I284+I289+I292+I293+I303</f>
        <v>0</v>
      </c>
      <c r="J281" s="60">
        <f>J305+J308+J337+J339+J326+J282+J283+J285+J286+J287+J288+J290+J294+J295+J297+J299+J302+J324+J325+J284+J289+J292+J293+J303</f>
        <v>0</v>
      </c>
      <c r="K281" s="60">
        <f>L281+O281</f>
        <v>2432478472</v>
      </c>
      <c r="L281" s="60">
        <f>L305+L308+L337+L339+L326+L282+L283+L285+L286+L287+L288+L290+L294+L295+L297+L299+L302+L324+L325+L284+L289+L292+L293+L303</f>
        <v>0</v>
      </c>
      <c r="M281" s="60">
        <f>M305+M308+M337+M339+M326+M282+M283+M285+M286+M287+M288+M290+M294+M295+M297+M299+M302+M324+M325+M284+M289+M292+M293+M303</f>
        <v>0</v>
      </c>
      <c r="N281" s="60">
        <f>N305+N308+N337+N339+N326+N282+N283+N285+N286+N287+N288+N290+N294+N295+N297+N299+N302+N324+N325+N284+N289+N292+N293+N303</f>
        <v>0</v>
      </c>
      <c r="O281" s="60">
        <f>O305+O308+O337+O339+O326+O282+O283+O285+O286+O287+O288+O290+O294+O295+O297+O299+O302+O324+O325+O284+O289+O292+O293+O303</f>
        <v>2432478472</v>
      </c>
      <c r="P281" s="60">
        <f>P305+P308+P337+P339+P326+P282+P283+P285+P286+P287+P288+P290+P294+P295+P297+P299+P302+P324+P325+P284+P289+P292+P293+P303</f>
        <v>2432478472</v>
      </c>
      <c r="Q281" s="59">
        <f>F281+K281</f>
        <v>2442444470</v>
      </c>
    </row>
    <row r="282" spans="1:17" s="11" customFormat="1" ht="18.75" customHeight="1">
      <c r="A282" s="23" t="s">
        <v>712</v>
      </c>
      <c r="B282" s="23" t="s">
        <v>405</v>
      </c>
      <c r="C282" s="23"/>
      <c r="D282" s="23" t="s">
        <v>732</v>
      </c>
      <c r="E282" s="32" t="s">
        <v>734</v>
      </c>
      <c r="F282" s="61">
        <f aca="true" t="shared" si="66" ref="F282:F302">G282+J282</f>
        <v>0</v>
      </c>
      <c r="G282" s="61"/>
      <c r="H282" s="61"/>
      <c r="I282" s="61"/>
      <c r="J282" s="61"/>
      <c r="K282" s="61">
        <f aca="true" t="shared" si="67" ref="K282:K302">L282+O282</f>
        <v>33317048</v>
      </c>
      <c r="L282" s="61"/>
      <c r="M282" s="61"/>
      <c r="N282" s="61"/>
      <c r="O282" s="61">
        <v>33317048</v>
      </c>
      <c r="P282" s="61">
        <v>33317048</v>
      </c>
      <c r="Q282" s="62">
        <f aca="true" t="shared" si="68" ref="Q282:Q302">F282+K282</f>
        <v>33317048</v>
      </c>
    </row>
    <row r="283" spans="1:17" s="11" customFormat="1" ht="90">
      <c r="A283" s="23" t="s">
        <v>713</v>
      </c>
      <c r="B283" s="23" t="s">
        <v>407</v>
      </c>
      <c r="C283" s="23"/>
      <c r="D283" s="23" t="s">
        <v>733</v>
      </c>
      <c r="E283" s="32" t="s">
        <v>735</v>
      </c>
      <c r="F283" s="61">
        <f t="shared" si="66"/>
        <v>0</v>
      </c>
      <c r="G283" s="61"/>
      <c r="H283" s="61"/>
      <c r="I283" s="61"/>
      <c r="J283" s="61"/>
      <c r="K283" s="61">
        <f t="shared" si="67"/>
        <v>367548058</v>
      </c>
      <c r="L283" s="61"/>
      <c r="M283" s="61"/>
      <c r="N283" s="61"/>
      <c r="O283" s="61">
        <v>367548058</v>
      </c>
      <c r="P283" s="61">
        <v>367548058</v>
      </c>
      <c r="Q283" s="62">
        <f t="shared" si="68"/>
        <v>367548058</v>
      </c>
    </row>
    <row r="284" spans="1:17" s="11" customFormat="1" ht="60">
      <c r="A284" s="23" t="s">
        <v>60</v>
      </c>
      <c r="B284" s="23" t="s">
        <v>512</v>
      </c>
      <c r="C284" s="23"/>
      <c r="D284" s="23" t="s">
        <v>507</v>
      </c>
      <c r="E284" s="32" t="s">
        <v>61</v>
      </c>
      <c r="F284" s="61">
        <f>G284+J284</f>
        <v>0</v>
      </c>
      <c r="G284" s="61"/>
      <c r="H284" s="61"/>
      <c r="I284" s="61"/>
      <c r="J284" s="61"/>
      <c r="K284" s="61">
        <f>L284+O284</f>
        <v>244668</v>
      </c>
      <c r="L284" s="61"/>
      <c r="M284" s="61"/>
      <c r="N284" s="61"/>
      <c r="O284" s="61">
        <v>244668</v>
      </c>
      <c r="P284" s="61">
        <v>244668</v>
      </c>
      <c r="Q284" s="62">
        <f>F284+K284</f>
        <v>244668</v>
      </c>
    </row>
    <row r="285" spans="1:17" s="11" customFormat="1" ht="140.25" customHeight="1">
      <c r="A285" s="23" t="s">
        <v>714</v>
      </c>
      <c r="B285" s="23" t="s">
        <v>545</v>
      </c>
      <c r="C285" s="23"/>
      <c r="D285" s="23" t="s">
        <v>507</v>
      </c>
      <c r="E285" s="32" t="s">
        <v>29</v>
      </c>
      <c r="F285" s="61">
        <f t="shared" si="66"/>
        <v>0</v>
      </c>
      <c r="G285" s="61"/>
      <c r="H285" s="61"/>
      <c r="I285" s="61"/>
      <c r="J285" s="61"/>
      <c r="K285" s="61">
        <f t="shared" si="67"/>
        <v>79417451</v>
      </c>
      <c r="L285" s="61"/>
      <c r="M285" s="61"/>
      <c r="N285" s="61"/>
      <c r="O285" s="61">
        <v>79417451</v>
      </c>
      <c r="P285" s="61">
        <v>79417451</v>
      </c>
      <c r="Q285" s="62">
        <f t="shared" si="68"/>
        <v>79417451</v>
      </c>
    </row>
    <row r="286" spans="1:17" s="11" customFormat="1" ht="60">
      <c r="A286" s="23" t="s">
        <v>715</v>
      </c>
      <c r="B286" s="23" t="s">
        <v>547</v>
      </c>
      <c r="C286" s="23"/>
      <c r="D286" s="23" t="s">
        <v>510</v>
      </c>
      <c r="E286" s="32" t="s">
        <v>823</v>
      </c>
      <c r="F286" s="61">
        <f t="shared" si="66"/>
        <v>0</v>
      </c>
      <c r="G286" s="61"/>
      <c r="H286" s="61"/>
      <c r="I286" s="61"/>
      <c r="J286" s="61"/>
      <c r="K286" s="61">
        <f t="shared" si="67"/>
        <v>4100000</v>
      </c>
      <c r="L286" s="61"/>
      <c r="M286" s="61"/>
      <c r="N286" s="61"/>
      <c r="O286" s="61">
        <v>4100000</v>
      </c>
      <c r="P286" s="61">
        <v>4100000</v>
      </c>
      <c r="Q286" s="62">
        <f t="shared" si="68"/>
        <v>4100000</v>
      </c>
    </row>
    <row r="287" spans="1:17" s="11" customFormat="1" ht="30">
      <c r="A287" s="23" t="s">
        <v>716</v>
      </c>
      <c r="B287" s="23" t="s">
        <v>560</v>
      </c>
      <c r="C287" s="23"/>
      <c r="D287" s="23" t="s">
        <v>514</v>
      </c>
      <c r="E287" s="32" t="s">
        <v>759</v>
      </c>
      <c r="F287" s="61">
        <f t="shared" si="66"/>
        <v>0</v>
      </c>
      <c r="G287" s="61"/>
      <c r="H287" s="61"/>
      <c r="I287" s="61"/>
      <c r="J287" s="61"/>
      <c r="K287" s="61">
        <f t="shared" si="67"/>
        <v>22841026</v>
      </c>
      <c r="L287" s="61"/>
      <c r="M287" s="61"/>
      <c r="N287" s="61"/>
      <c r="O287" s="61">
        <v>22841026</v>
      </c>
      <c r="P287" s="61">
        <v>22841026</v>
      </c>
      <c r="Q287" s="62">
        <f t="shared" si="68"/>
        <v>22841026</v>
      </c>
    </row>
    <row r="288" spans="1:17" s="11" customFormat="1" ht="30">
      <c r="A288" s="23" t="s">
        <v>717</v>
      </c>
      <c r="B288" s="23" t="s">
        <v>182</v>
      </c>
      <c r="C288" s="23"/>
      <c r="D288" s="23" t="s">
        <v>515</v>
      </c>
      <c r="E288" s="32" t="s">
        <v>760</v>
      </c>
      <c r="F288" s="61">
        <f t="shared" si="66"/>
        <v>0</v>
      </c>
      <c r="G288" s="61"/>
      <c r="H288" s="61"/>
      <c r="I288" s="61"/>
      <c r="J288" s="61"/>
      <c r="K288" s="61">
        <f t="shared" si="67"/>
        <v>28093720</v>
      </c>
      <c r="L288" s="61"/>
      <c r="M288" s="61"/>
      <c r="N288" s="61"/>
      <c r="O288" s="61">
        <v>28093720</v>
      </c>
      <c r="P288" s="61">
        <v>28093720</v>
      </c>
      <c r="Q288" s="62">
        <f t="shared" si="68"/>
        <v>28093720</v>
      </c>
    </row>
    <row r="289" spans="1:17" s="11" customFormat="1" ht="30">
      <c r="A289" s="23" t="s">
        <v>62</v>
      </c>
      <c r="B289" s="23" t="s">
        <v>569</v>
      </c>
      <c r="C289" s="23"/>
      <c r="D289" s="23" t="s">
        <v>521</v>
      </c>
      <c r="E289" s="32" t="s">
        <v>63</v>
      </c>
      <c r="F289" s="61">
        <f>G289+J289</f>
        <v>0</v>
      </c>
      <c r="G289" s="61"/>
      <c r="H289" s="61"/>
      <c r="I289" s="61"/>
      <c r="J289" s="61"/>
      <c r="K289" s="61">
        <f>L289+O289</f>
        <v>100000</v>
      </c>
      <c r="L289" s="61"/>
      <c r="M289" s="61"/>
      <c r="N289" s="61"/>
      <c r="O289" s="61">
        <v>100000</v>
      </c>
      <c r="P289" s="61">
        <v>100000</v>
      </c>
      <c r="Q289" s="62">
        <f>F289+K289</f>
        <v>100000</v>
      </c>
    </row>
    <row r="290" spans="1:17" s="46" customFormat="1" ht="28.5">
      <c r="A290" s="34" t="s">
        <v>718</v>
      </c>
      <c r="B290" s="34" t="s">
        <v>728</v>
      </c>
      <c r="C290" s="34"/>
      <c r="D290" s="34"/>
      <c r="E290" s="35" t="s">
        <v>23</v>
      </c>
      <c r="F290" s="62">
        <f t="shared" si="66"/>
        <v>0</v>
      </c>
      <c r="G290" s="62">
        <f>G291</f>
        <v>0</v>
      </c>
      <c r="H290" s="62">
        <f>H291</f>
        <v>0</v>
      </c>
      <c r="I290" s="62">
        <f>I291</f>
        <v>0</v>
      </c>
      <c r="J290" s="62">
        <f>J291</f>
        <v>0</v>
      </c>
      <c r="K290" s="62">
        <f t="shared" si="67"/>
        <v>14569161</v>
      </c>
      <c r="L290" s="62">
        <f>L291</f>
        <v>0</v>
      </c>
      <c r="M290" s="62">
        <f>M291</f>
        <v>0</v>
      </c>
      <c r="N290" s="62">
        <f>N291</f>
        <v>0</v>
      </c>
      <c r="O290" s="62">
        <f>O291</f>
        <v>14569161</v>
      </c>
      <c r="P290" s="62">
        <f>P291</f>
        <v>14569161</v>
      </c>
      <c r="Q290" s="62">
        <f t="shared" si="68"/>
        <v>14569161</v>
      </c>
    </row>
    <row r="291" spans="1:17" s="31" customFormat="1" ht="60">
      <c r="A291" s="36" t="s">
        <v>719</v>
      </c>
      <c r="B291" s="36" t="s">
        <v>729</v>
      </c>
      <c r="C291" s="36"/>
      <c r="D291" s="36" t="s">
        <v>2</v>
      </c>
      <c r="E291" s="33" t="s">
        <v>736</v>
      </c>
      <c r="F291" s="69">
        <f t="shared" si="66"/>
        <v>0</v>
      </c>
      <c r="G291" s="69"/>
      <c r="H291" s="69"/>
      <c r="I291" s="69"/>
      <c r="J291" s="69"/>
      <c r="K291" s="69">
        <f t="shared" si="67"/>
        <v>14569161</v>
      </c>
      <c r="L291" s="69"/>
      <c r="M291" s="69"/>
      <c r="N291" s="69"/>
      <c r="O291" s="69">
        <v>14569161</v>
      </c>
      <c r="P291" s="69">
        <v>14569161</v>
      </c>
      <c r="Q291" s="65">
        <f t="shared" si="68"/>
        <v>14569161</v>
      </c>
    </row>
    <row r="292" spans="1:17" s="11" customFormat="1" ht="21" customHeight="1">
      <c r="A292" s="23" t="s">
        <v>64</v>
      </c>
      <c r="B292" s="23" t="s">
        <v>262</v>
      </c>
      <c r="C292" s="23"/>
      <c r="D292" s="23" t="s">
        <v>409</v>
      </c>
      <c r="E292" s="32" t="s">
        <v>263</v>
      </c>
      <c r="F292" s="61">
        <f>G292+J292</f>
        <v>0</v>
      </c>
      <c r="G292" s="61"/>
      <c r="H292" s="61"/>
      <c r="I292" s="61"/>
      <c r="J292" s="61"/>
      <c r="K292" s="61">
        <f>L292+O292</f>
        <v>200000</v>
      </c>
      <c r="L292" s="61"/>
      <c r="M292" s="61"/>
      <c r="N292" s="61"/>
      <c r="O292" s="61">
        <v>200000</v>
      </c>
      <c r="P292" s="61">
        <v>200000</v>
      </c>
      <c r="Q292" s="62">
        <f>F292+K292</f>
        <v>200000</v>
      </c>
    </row>
    <row r="293" spans="1:17" s="11" customFormat="1" ht="27" customHeight="1">
      <c r="A293" s="23" t="s">
        <v>65</v>
      </c>
      <c r="B293" s="23" t="s">
        <v>267</v>
      </c>
      <c r="C293" s="23"/>
      <c r="D293" s="23" t="s">
        <v>403</v>
      </c>
      <c r="E293" s="32" t="s">
        <v>268</v>
      </c>
      <c r="F293" s="61">
        <f>G293+J293</f>
        <v>0</v>
      </c>
      <c r="G293" s="61"/>
      <c r="H293" s="61"/>
      <c r="I293" s="61"/>
      <c r="J293" s="61"/>
      <c r="K293" s="61">
        <f>L293+O293</f>
        <v>1169064</v>
      </c>
      <c r="L293" s="61"/>
      <c r="M293" s="61"/>
      <c r="N293" s="61"/>
      <c r="O293" s="61">
        <v>1169064</v>
      </c>
      <c r="P293" s="61">
        <v>1169064</v>
      </c>
      <c r="Q293" s="62">
        <f>F293+K293</f>
        <v>1169064</v>
      </c>
    </row>
    <row r="294" spans="1:17" s="11" customFormat="1" ht="45">
      <c r="A294" s="23" t="s">
        <v>720</v>
      </c>
      <c r="B294" s="23" t="s">
        <v>574</v>
      </c>
      <c r="C294" s="23"/>
      <c r="D294" s="23" t="s">
        <v>411</v>
      </c>
      <c r="E294" s="32" t="s">
        <v>269</v>
      </c>
      <c r="F294" s="61">
        <f t="shared" si="66"/>
        <v>0</v>
      </c>
      <c r="G294" s="61"/>
      <c r="H294" s="61"/>
      <c r="I294" s="61"/>
      <c r="J294" s="61"/>
      <c r="K294" s="61">
        <f t="shared" si="67"/>
        <v>5925437</v>
      </c>
      <c r="L294" s="61"/>
      <c r="M294" s="61"/>
      <c r="N294" s="61"/>
      <c r="O294" s="61">
        <v>5925437</v>
      </c>
      <c r="P294" s="61">
        <v>5925437</v>
      </c>
      <c r="Q294" s="62">
        <f t="shared" si="68"/>
        <v>5925437</v>
      </c>
    </row>
    <row r="295" spans="1:17" s="46" customFormat="1" ht="28.5">
      <c r="A295" s="34" t="s">
        <v>721</v>
      </c>
      <c r="B295" s="34" t="s">
        <v>619</v>
      </c>
      <c r="C295" s="34"/>
      <c r="D295" s="34"/>
      <c r="E295" s="35" t="s">
        <v>643</v>
      </c>
      <c r="F295" s="62">
        <f>G295+J295</f>
        <v>0</v>
      </c>
      <c r="G295" s="62">
        <f>G296</f>
        <v>0</v>
      </c>
      <c r="H295" s="62">
        <f>H296</f>
        <v>0</v>
      </c>
      <c r="I295" s="62">
        <f>I296</f>
        <v>0</v>
      </c>
      <c r="J295" s="62">
        <f>J296</f>
        <v>0</v>
      </c>
      <c r="K295" s="62">
        <f>L295+O295</f>
        <v>21973086</v>
      </c>
      <c r="L295" s="62">
        <f>L296</f>
        <v>0</v>
      </c>
      <c r="M295" s="62">
        <f>M296</f>
        <v>0</v>
      </c>
      <c r="N295" s="62">
        <f>N296</f>
        <v>0</v>
      </c>
      <c r="O295" s="62">
        <f>O296</f>
        <v>21973086</v>
      </c>
      <c r="P295" s="62">
        <f>P296</f>
        <v>21973086</v>
      </c>
      <c r="Q295" s="62">
        <f>F295+K295</f>
        <v>21973086</v>
      </c>
    </row>
    <row r="296" spans="1:17" s="31" customFormat="1" ht="60">
      <c r="A296" s="36" t="s">
        <v>722</v>
      </c>
      <c r="B296" s="36" t="s">
        <v>590</v>
      </c>
      <c r="C296" s="36"/>
      <c r="D296" s="36" t="s">
        <v>513</v>
      </c>
      <c r="E296" s="33" t="s">
        <v>554</v>
      </c>
      <c r="F296" s="69">
        <f t="shared" si="66"/>
        <v>0</v>
      </c>
      <c r="G296" s="69"/>
      <c r="H296" s="69"/>
      <c r="I296" s="69"/>
      <c r="J296" s="69"/>
      <c r="K296" s="69">
        <f t="shared" si="67"/>
        <v>21973086</v>
      </c>
      <c r="L296" s="69"/>
      <c r="M296" s="69"/>
      <c r="N296" s="69"/>
      <c r="O296" s="69">
        <v>21973086</v>
      </c>
      <c r="P296" s="69">
        <v>21973086</v>
      </c>
      <c r="Q296" s="65">
        <f t="shared" si="68"/>
        <v>21973086</v>
      </c>
    </row>
    <row r="297" spans="1:17" s="46" customFormat="1" ht="28.5">
      <c r="A297" s="34" t="s">
        <v>723</v>
      </c>
      <c r="B297" s="34" t="s">
        <v>617</v>
      </c>
      <c r="C297" s="34"/>
      <c r="D297" s="34"/>
      <c r="E297" s="35" t="s">
        <v>644</v>
      </c>
      <c r="F297" s="62">
        <f>G297+J297</f>
        <v>0</v>
      </c>
      <c r="G297" s="62">
        <f>G298</f>
        <v>0</v>
      </c>
      <c r="H297" s="62">
        <f>H298</f>
        <v>0</v>
      </c>
      <c r="I297" s="62">
        <f>I298</f>
        <v>0</v>
      </c>
      <c r="J297" s="62">
        <f>J298</f>
        <v>0</v>
      </c>
      <c r="K297" s="62">
        <f>L297+O297</f>
        <v>700000</v>
      </c>
      <c r="L297" s="62">
        <f>L298</f>
        <v>0</v>
      </c>
      <c r="M297" s="62">
        <f>M298</f>
        <v>0</v>
      </c>
      <c r="N297" s="62">
        <f>N298</f>
        <v>0</v>
      </c>
      <c r="O297" s="62">
        <f>O298</f>
        <v>700000</v>
      </c>
      <c r="P297" s="62">
        <f>P298</f>
        <v>700000</v>
      </c>
      <c r="Q297" s="62">
        <f>F297+K297</f>
        <v>700000</v>
      </c>
    </row>
    <row r="298" spans="1:17" s="31" customFormat="1" ht="30">
      <c r="A298" s="36" t="s">
        <v>724</v>
      </c>
      <c r="B298" s="36" t="s">
        <v>730</v>
      </c>
      <c r="C298" s="36"/>
      <c r="D298" s="36" t="s">
        <v>513</v>
      </c>
      <c r="E298" s="33" t="s">
        <v>737</v>
      </c>
      <c r="F298" s="69">
        <f t="shared" si="66"/>
        <v>0</v>
      </c>
      <c r="G298" s="69"/>
      <c r="H298" s="69"/>
      <c r="I298" s="69"/>
      <c r="J298" s="69"/>
      <c r="K298" s="69">
        <f t="shared" si="67"/>
        <v>700000</v>
      </c>
      <c r="L298" s="69"/>
      <c r="M298" s="69"/>
      <c r="N298" s="69"/>
      <c r="O298" s="69">
        <v>700000</v>
      </c>
      <c r="P298" s="69">
        <v>700000</v>
      </c>
      <c r="Q298" s="65">
        <f t="shared" si="68"/>
        <v>700000</v>
      </c>
    </row>
    <row r="299" spans="1:17" s="46" customFormat="1" ht="42.75">
      <c r="A299" s="34" t="s">
        <v>725</v>
      </c>
      <c r="B299" s="34" t="s">
        <v>282</v>
      </c>
      <c r="C299" s="34"/>
      <c r="D299" s="34"/>
      <c r="E299" s="35" t="s">
        <v>283</v>
      </c>
      <c r="F299" s="62">
        <f>G299+J299</f>
        <v>0</v>
      </c>
      <c r="G299" s="62">
        <f>G300+G301</f>
        <v>0</v>
      </c>
      <c r="H299" s="62">
        <f>H300+H301</f>
        <v>0</v>
      </c>
      <c r="I299" s="62">
        <f>I300+I301</f>
        <v>0</v>
      </c>
      <c r="J299" s="62">
        <f>J300+J301</f>
        <v>0</v>
      </c>
      <c r="K299" s="62">
        <f>L299+O299</f>
        <v>100000</v>
      </c>
      <c r="L299" s="62">
        <f>L300+L301</f>
        <v>0</v>
      </c>
      <c r="M299" s="62">
        <f>M300+M301</f>
        <v>0</v>
      </c>
      <c r="N299" s="62">
        <f>N300+N301</f>
        <v>0</v>
      </c>
      <c r="O299" s="62">
        <f>O300+O301</f>
        <v>100000</v>
      </c>
      <c r="P299" s="62">
        <f>P300+P301</f>
        <v>100000</v>
      </c>
      <c r="Q299" s="62">
        <f>F299+K299</f>
        <v>100000</v>
      </c>
    </row>
    <row r="300" spans="1:17" s="31" customFormat="1" ht="36.75" customHeight="1" hidden="1">
      <c r="A300" s="36" t="s">
        <v>726</v>
      </c>
      <c r="B300" s="36" t="s">
        <v>731</v>
      </c>
      <c r="C300" s="36"/>
      <c r="D300" s="36" t="s">
        <v>423</v>
      </c>
      <c r="E300" s="33" t="s">
        <v>739</v>
      </c>
      <c r="F300" s="69">
        <f t="shared" si="66"/>
        <v>0</v>
      </c>
      <c r="G300" s="69"/>
      <c r="H300" s="69"/>
      <c r="I300" s="69"/>
      <c r="J300" s="69"/>
      <c r="K300" s="69">
        <f t="shared" si="67"/>
        <v>0</v>
      </c>
      <c r="L300" s="69"/>
      <c r="M300" s="69"/>
      <c r="N300" s="69"/>
      <c r="O300" s="69"/>
      <c r="P300" s="69"/>
      <c r="Q300" s="65">
        <f t="shared" si="68"/>
        <v>0</v>
      </c>
    </row>
    <row r="301" spans="1:17" s="31" customFormat="1" ht="42" customHeight="1">
      <c r="A301" s="36" t="s">
        <v>71</v>
      </c>
      <c r="B301" s="36" t="s">
        <v>72</v>
      </c>
      <c r="C301" s="36"/>
      <c r="D301" s="36" t="s">
        <v>423</v>
      </c>
      <c r="E301" s="33" t="s">
        <v>824</v>
      </c>
      <c r="F301" s="69">
        <f>G301+J301</f>
        <v>0</v>
      </c>
      <c r="G301" s="69"/>
      <c r="H301" s="69"/>
      <c r="I301" s="69"/>
      <c r="J301" s="69"/>
      <c r="K301" s="69">
        <f>L301+O301</f>
        <v>100000</v>
      </c>
      <c r="L301" s="69"/>
      <c r="M301" s="69"/>
      <c r="N301" s="69"/>
      <c r="O301" s="69">
        <v>100000</v>
      </c>
      <c r="P301" s="69">
        <v>100000</v>
      </c>
      <c r="Q301" s="65">
        <f>F301+K301</f>
        <v>100000</v>
      </c>
    </row>
    <row r="302" spans="1:17" s="11" customFormat="1" ht="30">
      <c r="A302" s="23" t="s">
        <v>727</v>
      </c>
      <c r="B302" s="23" t="s">
        <v>291</v>
      </c>
      <c r="C302" s="23"/>
      <c r="D302" s="23" t="s">
        <v>423</v>
      </c>
      <c r="E302" s="32" t="s">
        <v>738</v>
      </c>
      <c r="F302" s="70">
        <f t="shared" si="66"/>
        <v>0</v>
      </c>
      <c r="G302" s="70"/>
      <c r="H302" s="70"/>
      <c r="I302" s="70"/>
      <c r="J302" s="70"/>
      <c r="K302" s="70">
        <f t="shared" si="67"/>
        <v>41247321</v>
      </c>
      <c r="L302" s="70"/>
      <c r="M302" s="70"/>
      <c r="N302" s="70"/>
      <c r="O302" s="70">
        <v>41247321</v>
      </c>
      <c r="P302" s="70">
        <v>41247321</v>
      </c>
      <c r="Q302" s="62">
        <f t="shared" si="68"/>
        <v>41247321</v>
      </c>
    </row>
    <row r="303" spans="1:17" s="11" customFormat="1" ht="28.5">
      <c r="A303" s="34" t="s">
        <v>95</v>
      </c>
      <c r="B303" s="34" t="s">
        <v>306</v>
      </c>
      <c r="C303" s="34"/>
      <c r="D303" s="34"/>
      <c r="E303" s="35" t="s">
        <v>96</v>
      </c>
      <c r="F303" s="62">
        <f>F304</f>
        <v>0</v>
      </c>
      <c r="G303" s="62">
        <f aca="true" t="shared" si="69" ref="G303:Q303">G304</f>
        <v>0</v>
      </c>
      <c r="H303" s="62">
        <f t="shared" si="69"/>
        <v>0</v>
      </c>
      <c r="I303" s="62">
        <f t="shared" si="69"/>
        <v>0</v>
      </c>
      <c r="J303" s="62">
        <f t="shared" si="69"/>
        <v>0</v>
      </c>
      <c r="K303" s="62">
        <f t="shared" si="69"/>
        <v>326165</v>
      </c>
      <c r="L303" s="62">
        <f t="shared" si="69"/>
        <v>0</v>
      </c>
      <c r="M303" s="62">
        <f t="shared" si="69"/>
        <v>0</v>
      </c>
      <c r="N303" s="62">
        <f t="shared" si="69"/>
        <v>0</v>
      </c>
      <c r="O303" s="62">
        <f t="shared" si="69"/>
        <v>326165</v>
      </c>
      <c r="P303" s="62">
        <f t="shared" si="69"/>
        <v>326165</v>
      </c>
      <c r="Q303" s="62">
        <f t="shared" si="69"/>
        <v>326165</v>
      </c>
    </row>
    <row r="304" spans="1:17" s="11" customFormat="1" ht="110.25" customHeight="1">
      <c r="A304" s="36" t="s">
        <v>97</v>
      </c>
      <c r="B304" s="36" t="s">
        <v>710</v>
      </c>
      <c r="C304" s="36"/>
      <c r="D304" s="36" t="s">
        <v>422</v>
      </c>
      <c r="E304" s="33" t="s">
        <v>98</v>
      </c>
      <c r="F304" s="69">
        <f>G304+J304</f>
        <v>0</v>
      </c>
      <c r="G304" s="69"/>
      <c r="H304" s="69"/>
      <c r="I304" s="69"/>
      <c r="J304" s="69"/>
      <c r="K304" s="69">
        <f>L304+O304</f>
        <v>326165</v>
      </c>
      <c r="L304" s="69"/>
      <c r="M304" s="69"/>
      <c r="N304" s="69"/>
      <c r="O304" s="69">
        <v>326165</v>
      </c>
      <c r="P304" s="69">
        <v>326165</v>
      </c>
      <c r="Q304" s="65">
        <f>F304+K304</f>
        <v>326165</v>
      </c>
    </row>
    <row r="305" spans="1:17" s="11" customFormat="1" ht="30" hidden="1">
      <c r="A305" s="77" t="s">
        <v>162</v>
      </c>
      <c r="B305" s="77" t="s">
        <v>392</v>
      </c>
      <c r="C305" s="77" t="s">
        <v>447</v>
      </c>
      <c r="D305" s="77" t="s">
        <v>428</v>
      </c>
      <c r="E305" s="32" t="s">
        <v>669</v>
      </c>
      <c r="F305" s="61">
        <f aca="true" t="shared" si="70" ref="F305:F312">G305+J305</f>
        <v>0</v>
      </c>
      <c r="G305" s="61"/>
      <c r="H305" s="61"/>
      <c r="I305" s="61"/>
      <c r="J305" s="61"/>
      <c r="K305" s="61">
        <f aca="true" t="shared" si="71" ref="K305:K311">L305+O305</f>
        <v>0</v>
      </c>
      <c r="L305" s="61"/>
      <c r="M305" s="61"/>
      <c r="N305" s="61"/>
      <c r="O305" s="61"/>
      <c r="P305" s="61"/>
      <c r="Q305" s="62">
        <f aca="true" t="shared" si="72" ref="Q305:Q312">F305+K305</f>
        <v>0</v>
      </c>
    </row>
    <row r="306" spans="1:17" s="11" customFormat="1" ht="15" hidden="1">
      <c r="A306" s="77"/>
      <c r="B306" s="77"/>
      <c r="C306" s="77"/>
      <c r="D306" s="77"/>
      <c r="E306" s="33" t="s">
        <v>450</v>
      </c>
      <c r="F306" s="61">
        <f t="shared" si="70"/>
        <v>0</v>
      </c>
      <c r="G306" s="61"/>
      <c r="H306" s="61"/>
      <c r="I306" s="61"/>
      <c r="J306" s="61"/>
      <c r="K306" s="61">
        <f t="shared" si="71"/>
        <v>0</v>
      </c>
      <c r="L306" s="61"/>
      <c r="M306" s="61"/>
      <c r="N306" s="61"/>
      <c r="O306" s="61"/>
      <c r="P306" s="61"/>
      <c r="Q306" s="62">
        <f t="shared" si="72"/>
        <v>0</v>
      </c>
    </row>
    <row r="307" spans="1:17" s="11" customFormat="1" ht="30" hidden="1">
      <c r="A307" s="77"/>
      <c r="B307" s="77"/>
      <c r="C307" s="77"/>
      <c r="D307" s="77"/>
      <c r="E307" s="33" t="s">
        <v>452</v>
      </c>
      <c r="F307" s="64">
        <f t="shared" si="70"/>
        <v>0</v>
      </c>
      <c r="G307" s="64"/>
      <c r="H307" s="64"/>
      <c r="I307" s="64"/>
      <c r="J307" s="64"/>
      <c r="K307" s="64">
        <f t="shared" si="71"/>
        <v>0</v>
      </c>
      <c r="L307" s="64"/>
      <c r="M307" s="64"/>
      <c r="N307" s="64"/>
      <c r="O307" s="64"/>
      <c r="P307" s="64"/>
      <c r="Q307" s="65">
        <f t="shared" si="72"/>
        <v>0</v>
      </c>
    </row>
    <row r="308" spans="1:17" s="46" customFormat="1" ht="29.25" customHeight="1">
      <c r="A308" s="34" t="s">
        <v>327</v>
      </c>
      <c r="B308" s="34" t="s">
        <v>328</v>
      </c>
      <c r="C308" s="34" t="s">
        <v>525</v>
      </c>
      <c r="D308" s="34"/>
      <c r="E308" s="56" t="s">
        <v>812</v>
      </c>
      <c r="F308" s="62">
        <f>G308+J308</f>
        <v>0</v>
      </c>
      <c r="G308" s="62">
        <f>G309+G312+G315+G318+G321</f>
        <v>0</v>
      </c>
      <c r="H308" s="62">
        <f>H309+H312+H315+H318+H321</f>
        <v>0</v>
      </c>
      <c r="I308" s="62">
        <f>I309+I312+I315+I318+I321</f>
        <v>0</v>
      </c>
      <c r="J308" s="62">
        <f>J309+J312+J315+J318+J321</f>
        <v>0</v>
      </c>
      <c r="K308" s="62">
        <f>L308+O308</f>
        <v>879180674</v>
      </c>
      <c r="L308" s="62">
        <f>L309+L312+L315+L318+L321</f>
        <v>0</v>
      </c>
      <c r="M308" s="62">
        <f>M309+M312+M315+M318+M321</f>
        <v>0</v>
      </c>
      <c r="N308" s="62">
        <f>N309+N312+N315+N318+N321</f>
        <v>0</v>
      </c>
      <c r="O308" s="62">
        <f>O309+O312+O315+O318+O321</f>
        <v>879180674</v>
      </c>
      <c r="P308" s="62">
        <f>P309+P312+P315+P318+P321</f>
        <v>879180674</v>
      </c>
      <c r="Q308" s="62">
        <f>F308+K308</f>
        <v>879180674</v>
      </c>
    </row>
    <row r="309" spans="1:17" s="31" customFormat="1" ht="30" customHeight="1">
      <c r="A309" s="45" t="s">
        <v>329</v>
      </c>
      <c r="B309" s="45" t="s">
        <v>330</v>
      </c>
      <c r="C309" s="45" t="s">
        <v>525</v>
      </c>
      <c r="D309" s="45" t="s">
        <v>428</v>
      </c>
      <c r="E309" s="57" t="s">
        <v>705</v>
      </c>
      <c r="F309" s="69">
        <f t="shared" si="70"/>
        <v>0</v>
      </c>
      <c r="G309" s="69"/>
      <c r="H309" s="69"/>
      <c r="I309" s="69"/>
      <c r="J309" s="69"/>
      <c r="K309" s="69">
        <f t="shared" si="71"/>
        <v>508293601</v>
      </c>
      <c r="L309" s="69"/>
      <c r="M309" s="69"/>
      <c r="N309" s="69"/>
      <c r="O309" s="69">
        <v>508293601</v>
      </c>
      <c r="P309" s="69">
        <v>508293601</v>
      </c>
      <c r="Q309" s="65">
        <f t="shared" si="72"/>
        <v>508293601</v>
      </c>
    </row>
    <row r="310" spans="1:17" s="11" customFormat="1" ht="15" customHeight="1" hidden="1">
      <c r="A310" s="49"/>
      <c r="B310" s="49"/>
      <c r="C310" s="49"/>
      <c r="D310" s="49"/>
      <c r="E310" s="48" t="s">
        <v>450</v>
      </c>
      <c r="F310" s="71">
        <f t="shared" si="70"/>
        <v>0</v>
      </c>
      <c r="G310" s="71"/>
      <c r="H310" s="71"/>
      <c r="I310" s="71"/>
      <c r="J310" s="71"/>
      <c r="K310" s="71">
        <f t="shared" si="71"/>
        <v>0</v>
      </c>
      <c r="L310" s="71"/>
      <c r="M310" s="71"/>
      <c r="N310" s="71"/>
      <c r="O310" s="71"/>
      <c r="P310" s="71"/>
      <c r="Q310" s="72">
        <f t="shared" si="72"/>
        <v>0</v>
      </c>
    </row>
    <row r="311" spans="1:17" s="11" customFormat="1" ht="30" customHeight="1" hidden="1">
      <c r="A311" s="50"/>
      <c r="B311" s="50"/>
      <c r="C311" s="50"/>
      <c r="D311" s="50"/>
      <c r="E311" s="33" t="s">
        <v>452</v>
      </c>
      <c r="F311" s="64">
        <f t="shared" si="70"/>
        <v>0</v>
      </c>
      <c r="G311" s="64"/>
      <c r="H311" s="64"/>
      <c r="I311" s="64"/>
      <c r="J311" s="64"/>
      <c r="K311" s="64">
        <f t="shared" si="71"/>
        <v>0</v>
      </c>
      <c r="L311" s="64"/>
      <c r="M311" s="64"/>
      <c r="N311" s="64"/>
      <c r="O311" s="64"/>
      <c r="P311" s="64"/>
      <c r="Q311" s="65">
        <f t="shared" si="72"/>
        <v>0</v>
      </c>
    </row>
    <row r="312" spans="1:17" s="31" customFormat="1" ht="30" customHeight="1">
      <c r="A312" s="36" t="s">
        <v>331</v>
      </c>
      <c r="B312" s="36" t="s">
        <v>332</v>
      </c>
      <c r="C312" s="36">
        <v>150114</v>
      </c>
      <c r="D312" s="36" t="s">
        <v>428</v>
      </c>
      <c r="E312" s="57" t="s">
        <v>696</v>
      </c>
      <c r="F312" s="69">
        <f t="shared" si="70"/>
        <v>0</v>
      </c>
      <c r="G312" s="69"/>
      <c r="H312" s="69"/>
      <c r="I312" s="69"/>
      <c r="J312" s="69"/>
      <c r="K312" s="69">
        <f aca="true" t="shared" si="73" ref="K312:K338">L312+O312</f>
        <v>215426028</v>
      </c>
      <c r="L312" s="69"/>
      <c r="M312" s="69"/>
      <c r="N312" s="69"/>
      <c r="O312" s="69">
        <v>215426028</v>
      </c>
      <c r="P312" s="69">
        <v>215426028</v>
      </c>
      <c r="Q312" s="65">
        <f t="shared" si="72"/>
        <v>215426028</v>
      </c>
    </row>
    <row r="313" spans="1:17" s="31" customFormat="1" ht="15" hidden="1">
      <c r="A313" s="49"/>
      <c r="B313" s="49"/>
      <c r="C313" s="49"/>
      <c r="D313" s="49"/>
      <c r="E313" s="48" t="s">
        <v>450</v>
      </c>
      <c r="F313" s="71">
        <f aca="true" t="shared" si="74" ref="F313:F321">G313+J313</f>
        <v>0</v>
      </c>
      <c r="G313" s="71"/>
      <c r="H313" s="71"/>
      <c r="I313" s="71"/>
      <c r="J313" s="71"/>
      <c r="K313" s="71">
        <f t="shared" si="73"/>
        <v>0</v>
      </c>
      <c r="L313" s="71"/>
      <c r="M313" s="71"/>
      <c r="N313" s="71"/>
      <c r="O313" s="71"/>
      <c r="P313" s="71"/>
      <c r="Q313" s="72">
        <f aca="true" t="shared" si="75" ref="Q313:Q321">F313+K313</f>
        <v>0</v>
      </c>
    </row>
    <row r="314" spans="1:17" s="31" customFormat="1" ht="30" hidden="1">
      <c r="A314" s="50"/>
      <c r="B314" s="50"/>
      <c r="C314" s="50"/>
      <c r="D314" s="50"/>
      <c r="E314" s="33" t="s">
        <v>452</v>
      </c>
      <c r="F314" s="64">
        <f t="shared" si="74"/>
        <v>0</v>
      </c>
      <c r="G314" s="64"/>
      <c r="H314" s="64"/>
      <c r="I314" s="64"/>
      <c r="J314" s="64"/>
      <c r="K314" s="64">
        <f t="shared" si="73"/>
        <v>0</v>
      </c>
      <c r="L314" s="64"/>
      <c r="M314" s="64"/>
      <c r="N314" s="64"/>
      <c r="O314" s="64"/>
      <c r="P314" s="64"/>
      <c r="Q314" s="65">
        <f t="shared" si="75"/>
        <v>0</v>
      </c>
    </row>
    <row r="315" spans="1:17" s="31" customFormat="1" ht="30" customHeight="1">
      <c r="A315" s="45" t="s">
        <v>740</v>
      </c>
      <c r="B315" s="45" t="s">
        <v>695</v>
      </c>
      <c r="C315" s="45"/>
      <c r="D315" s="45" t="s">
        <v>428</v>
      </c>
      <c r="E315" s="57" t="s">
        <v>745</v>
      </c>
      <c r="F315" s="69">
        <f t="shared" si="74"/>
        <v>0</v>
      </c>
      <c r="G315" s="69"/>
      <c r="H315" s="69"/>
      <c r="I315" s="69"/>
      <c r="J315" s="69"/>
      <c r="K315" s="69">
        <f t="shared" si="73"/>
        <v>2640140</v>
      </c>
      <c r="L315" s="69"/>
      <c r="M315" s="69"/>
      <c r="N315" s="69"/>
      <c r="O315" s="69">
        <v>2640140</v>
      </c>
      <c r="P315" s="69">
        <v>2640140</v>
      </c>
      <c r="Q315" s="65">
        <f t="shared" si="75"/>
        <v>2640140</v>
      </c>
    </row>
    <row r="316" spans="1:17" s="31" customFormat="1" ht="15" hidden="1">
      <c r="A316" s="49"/>
      <c r="B316" s="49"/>
      <c r="C316" s="49"/>
      <c r="D316" s="49"/>
      <c r="E316" s="48" t="s">
        <v>450</v>
      </c>
      <c r="F316" s="71">
        <f t="shared" si="74"/>
        <v>0</v>
      </c>
      <c r="G316" s="71"/>
      <c r="H316" s="71"/>
      <c r="I316" s="71"/>
      <c r="J316" s="71"/>
      <c r="K316" s="71">
        <f t="shared" si="73"/>
        <v>0</v>
      </c>
      <c r="L316" s="71"/>
      <c r="M316" s="71"/>
      <c r="N316" s="71"/>
      <c r="O316" s="71"/>
      <c r="P316" s="71"/>
      <c r="Q316" s="72">
        <f t="shared" si="75"/>
        <v>0</v>
      </c>
    </row>
    <row r="317" spans="1:17" s="31" customFormat="1" ht="30" hidden="1">
      <c r="A317" s="50"/>
      <c r="B317" s="50"/>
      <c r="C317" s="50"/>
      <c r="D317" s="50"/>
      <c r="E317" s="33" t="s">
        <v>452</v>
      </c>
      <c r="F317" s="64">
        <f t="shared" si="74"/>
        <v>0</v>
      </c>
      <c r="G317" s="64"/>
      <c r="H317" s="64"/>
      <c r="I317" s="64"/>
      <c r="J317" s="64"/>
      <c r="K317" s="64">
        <f t="shared" si="73"/>
        <v>0</v>
      </c>
      <c r="L317" s="64"/>
      <c r="M317" s="64"/>
      <c r="N317" s="64"/>
      <c r="O317" s="64"/>
      <c r="P317" s="64"/>
      <c r="Q317" s="65">
        <f t="shared" si="75"/>
        <v>0</v>
      </c>
    </row>
    <row r="318" spans="1:17" s="31" customFormat="1" ht="30" customHeight="1">
      <c r="A318" s="45" t="s">
        <v>741</v>
      </c>
      <c r="B318" s="45" t="s">
        <v>743</v>
      </c>
      <c r="C318" s="45"/>
      <c r="D318" s="45" t="s">
        <v>428</v>
      </c>
      <c r="E318" s="57" t="s">
        <v>746</v>
      </c>
      <c r="F318" s="69">
        <f>G318+J318</f>
        <v>0</v>
      </c>
      <c r="G318" s="69"/>
      <c r="H318" s="69"/>
      <c r="I318" s="69"/>
      <c r="J318" s="69"/>
      <c r="K318" s="69">
        <f t="shared" si="73"/>
        <v>7300001</v>
      </c>
      <c r="L318" s="69"/>
      <c r="M318" s="69"/>
      <c r="N318" s="69"/>
      <c r="O318" s="69">
        <v>7300001</v>
      </c>
      <c r="P318" s="69">
        <v>7300001</v>
      </c>
      <c r="Q318" s="65">
        <f>F318+K318</f>
        <v>7300001</v>
      </c>
    </row>
    <row r="319" spans="1:17" s="31" customFormat="1" ht="15" hidden="1">
      <c r="A319" s="49"/>
      <c r="B319" s="49"/>
      <c r="C319" s="49"/>
      <c r="D319" s="49"/>
      <c r="E319" s="48" t="s">
        <v>450</v>
      </c>
      <c r="F319" s="71">
        <f>G319+J319</f>
        <v>0</v>
      </c>
      <c r="G319" s="71"/>
      <c r="H319" s="71"/>
      <c r="I319" s="71"/>
      <c r="J319" s="71"/>
      <c r="K319" s="71">
        <f t="shared" si="73"/>
        <v>0</v>
      </c>
      <c r="L319" s="71"/>
      <c r="M319" s="71"/>
      <c r="N319" s="71"/>
      <c r="O319" s="71"/>
      <c r="P319" s="71"/>
      <c r="Q319" s="72">
        <f>F319+K319</f>
        <v>0</v>
      </c>
    </row>
    <row r="320" spans="1:17" s="31" customFormat="1" ht="30" hidden="1">
      <c r="A320" s="50"/>
      <c r="B320" s="50"/>
      <c r="C320" s="50"/>
      <c r="D320" s="50"/>
      <c r="E320" s="33" t="s">
        <v>452</v>
      </c>
      <c r="F320" s="64">
        <f>G320+J320</f>
        <v>0</v>
      </c>
      <c r="G320" s="64"/>
      <c r="H320" s="64"/>
      <c r="I320" s="64"/>
      <c r="J320" s="64"/>
      <c r="K320" s="64">
        <f t="shared" si="73"/>
        <v>0</v>
      </c>
      <c r="L320" s="64"/>
      <c r="M320" s="64"/>
      <c r="N320" s="64"/>
      <c r="O320" s="64"/>
      <c r="P320" s="64"/>
      <c r="Q320" s="65">
        <f>F320+K320</f>
        <v>0</v>
      </c>
    </row>
    <row r="321" spans="1:17" s="31" customFormat="1" ht="45">
      <c r="A321" s="45" t="s">
        <v>742</v>
      </c>
      <c r="B321" s="45" t="s">
        <v>744</v>
      </c>
      <c r="C321" s="45"/>
      <c r="D321" s="45" t="s">
        <v>428</v>
      </c>
      <c r="E321" s="57" t="s">
        <v>747</v>
      </c>
      <c r="F321" s="69">
        <f t="shared" si="74"/>
        <v>0</v>
      </c>
      <c r="G321" s="69"/>
      <c r="H321" s="69"/>
      <c r="I321" s="69"/>
      <c r="J321" s="69"/>
      <c r="K321" s="69">
        <f t="shared" si="73"/>
        <v>145520904</v>
      </c>
      <c r="L321" s="69"/>
      <c r="M321" s="69"/>
      <c r="N321" s="69"/>
      <c r="O321" s="69">
        <v>145520904</v>
      </c>
      <c r="P321" s="69">
        <v>145520904</v>
      </c>
      <c r="Q321" s="65">
        <f t="shared" si="75"/>
        <v>145520904</v>
      </c>
    </row>
    <row r="322" spans="1:17" s="31" customFormat="1" ht="15" hidden="1">
      <c r="A322" s="49"/>
      <c r="B322" s="49"/>
      <c r="C322" s="49"/>
      <c r="D322" s="49"/>
      <c r="E322" s="48" t="s">
        <v>450</v>
      </c>
      <c r="F322" s="71">
        <f aca="true" t="shared" si="76" ref="F322:F338">G322+J322</f>
        <v>0</v>
      </c>
      <c r="G322" s="71"/>
      <c r="H322" s="71"/>
      <c r="I322" s="71"/>
      <c r="J322" s="71"/>
      <c r="K322" s="71">
        <f t="shared" si="73"/>
        <v>0</v>
      </c>
      <c r="L322" s="71"/>
      <c r="M322" s="71"/>
      <c r="N322" s="71"/>
      <c r="O322" s="71"/>
      <c r="P322" s="71"/>
      <c r="Q322" s="72">
        <f aca="true" t="shared" si="77" ref="Q322:Q338">F322+K322</f>
        <v>0</v>
      </c>
    </row>
    <row r="323" spans="1:17" s="31" customFormat="1" ht="30" hidden="1">
      <c r="A323" s="50"/>
      <c r="B323" s="50"/>
      <c r="C323" s="50"/>
      <c r="D323" s="50"/>
      <c r="E323" s="33" t="s">
        <v>452</v>
      </c>
      <c r="F323" s="64">
        <f t="shared" si="76"/>
        <v>0</v>
      </c>
      <c r="G323" s="64"/>
      <c r="H323" s="64"/>
      <c r="I323" s="64"/>
      <c r="J323" s="64"/>
      <c r="K323" s="64">
        <f t="shared" si="73"/>
        <v>0</v>
      </c>
      <c r="L323" s="64"/>
      <c r="M323" s="64"/>
      <c r="N323" s="64"/>
      <c r="O323" s="64"/>
      <c r="P323" s="64"/>
      <c r="Q323" s="65">
        <f t="shared" si="77"/>
        <v>0</v>
      </c>
    </row>
    <row r="324" spans="1:17" s="11" customFormat="1" ht="60">
      <c r="A324" s="23" t="s">
        <v>748</v>
      </c>
      <c r="B324" s="23" t="s">
        <v>750</v>
      </c>
      <c r="C324" s="23"/>
      <c r="D324" s="23" t="s">
        <v>428</v>
      </c>
      <c r="E324" s="32" t="s">
        <v>825</v>
      </c>
      <c r="F324" s="61">
        <f t="shared" si="76"/>
        <v>0</v>
      </c>
      <c r="G324" s="61"/>
      <c r="H324" s="61"/>
      <c r="I324" s="61"/>
      <c r="J324" s="61"/>
      <c r="K324" s="61">
        <f t="shared" si="73"/>
        <v>71722706</v>
      </c>
      <c r="L324" s="61"/>
      <c r="M324" s="61"/>
      <c r="N324" s="61"/>
      <c r="O324" s="61">
        <v>71722706</v>
      </c>
      <c r="P324" s="61">
        <v>71722706</v>
      </c>
      <c r="Q324" s="62">
        <f t="shared" si="77"/>
        <v>71722706</v>
      </c>
    </row>
    <row r="325" spans="1:17" s="11" customFormat="1" ht="30">
      <c r="A325" s="23" t="s">
        <v>749</v>
      </c>
      <c r="B325" s="23" t="s">
        <v>751</v>
      </c>
      <c r="C325" s="23"/>
      <c r="D325" s="23" t="s">
        <v>428</v>
      </c>
      <c r="E325" s="32" t="s">
        <v>826</v>
      </c>
      <c r="F325" s="61">
        <f t="shared" si="76"/>
        <v>0</v>
      </c>
      <c r="G325" s="61"/>
      <c r="H325" s="61"/>
      <c r="I325" s="61"/>
      <c r="J325" s="61"/>
      <c r="K325" s="61">
        <f t="shared" si="73"/>
        <v>8100000</v>
      </c>
      <c r="L325" s="61"/>
      <c r="M325" s="61"/>
      <c r="N325" s="61"/>
      <c r="O325" s="61">
        <v>8100000</v>
      </c>
      <c r="P325" s="61">
        <v>8100000</v>
      </c>
      <c r="Q325" s="62">
        <f t="shared" si="77"/>
        <v>8100000</v>
      </c>
    </row>
    <row r="326" spans="1:17" s="46" customFormat="1" ht="28.5">
      <c r="A326" s="34" t="s">
        <v>678</v>
      </c>
      <c r="B326" s="34" t="s">
        <v>679</v>
      </c>
      <c r="C326" s="34"/>
      <c r="D326" s="34"/>
      <c r="E326" s="35" t="s">
        <v>24</v>
      </c>
      <c r="F326" s="62">
        <f>G326+J326</f>
        <v>0</v>
      </c>
      <c r="G326" s="62">
        <f>G329+G328+G336+G327+G335+G332</f>
        <v>0</v>
      </c>
      <c r="H326" s="62">
        <f>H329+H328+H336+H327+H335+H332</f>
        <v>0</v>
      </c>
      <c r="I326" s="62">
        <f>I329+I328+I336+I327+I335+I332</f>
        <v>0</v>
      </c>
      <c r="J326" s="62">
        <f>J329+J328+J336+J327+J335+J332</f>
        <v>0</v>
      </c>
      <c r="K326" s="62">
        <f t="shared" si="73"/>
        <v>841502887</v>
      </c>
      <c r="L326" s="62">
        <f>L329+L328+L336+L327+L335+L332</f>
        <v>0</v>
      </c>
      <c r="M326" s="62">
        <f>M329+M328+M336+M327+M335+M332</f>
        <v>0</v>
      </c>
      <c r="N326" s="62">
        <f>N329+N328+N336+N327+N335+N332</f>
        <v>0</v>
      </c>
      <c r="O326" s="62">
        <f>O329+O328+O336+O327+O335+O332</f>
        <v>841502887</v>
      </c>
      <c r="P326" s="62">
        <f>P329+P328+P336+P327+P335+P332</f>
        <v>841502887</v>
      </c>
      <c r="Q326" s="62">
        <f t="shared" si="77"/>
        <v>841502887</v>
      </c>
    </row>
    <row r="327" spans="1:17" s="31" customFormat="1" ht="59.25" customHeight="1">
      <c r="A327" s="36" t="s">
        <v>66</v>
      </c>
      <c r="B327" s="36" t="s">
        <v>55</v>
      </c>
      <c r="C327" s="36"/>
      <c r="D327" s="36" t="s">
        <v>448</v>
      </c>
      <c r="E327" s="33" t="s">
        <v>56</v>
      </c>
      <c r="F327" s="69">
        <f>G327+J327</f>
        <v>0</v>
      </c>
      <c r="G327" s="69"/>
      <c r="H327" s="69"/>
      <c r="I327" s="69"/>
      <c r="J327" s="69"/>
      <c r="K327" s="69">
        <f>L327+O327</f>
        <v>38811331</v>
      </c>
      <c r="L327" s="69"/>
      <c r="M327" s="69"/>
      <c r="N327" s="69"/>
      <c r="O327" s="69">
        <v>38811331</v>
      </c>
      <c r="P327" s="69">
        <v>38811331</v>
      </c>
      <c r="Q327" s="65">
        <f>F327+K327</f>
        <v>38811331</v>
      </c>
    </row>
    <row r="328" spans="1:17" s="31" customFormat="1" ht="59.25" customHeight="1">
      <c r="A328" s="36" t="s">
        <v>34</v>
      </c>
      <c r="B328" s="36" t="s">
        <v>33</v>
      </c>
      <c r="C328" s="36"/>
      <c r="D328" s="36" t="s">
        <v>448</v>
      </c>
      <c r="E328" s="33" t="s">
        <v>35</v>
      </c>
      <c r="F328" s="69">
        <f>G328+J328</f>
        <v>0</v>
      </c>
      <c r="G328" s="69"/>
      <c r="H328" s="69"/>
      <c r="I328" s="69"/>
      <c r="J328" s="69"/>
      <c r="K328" s="69">
        <f>L328+O328</f>
        <v>26968389</v>
      </c>
      <c r="L328" s="69"/>
      <c r="M328" s="69"/>
      <c r="N328" s="69"/>
      <c r="O328" s="69">
        <v>26968389</v>
      </c>
      <c r="P328" s="69">
        <v>26968389</v>
      </c>
      <c r="Q328" s="65">
        <f>F328+K328</f>
        <v>26968389</v>
      </c>
    </row>
    <row r="329" spans="1:17" s="31" customFormat="1" ht="103.5" customHeight="1">
      <c r="A329" s="78" t="s">
        <v>680</v>
      </c>
      <c r="B329" s="78" t="s">
        <v>681</v>
      </c>
      <c r="C329" s="36"/>
      <c r="D329" s="78" t="s">
        <v>448</v>
      </c>
      <c r="E329" s="33" t="s">
        <v>827</v>
      </c>
      <c r="F329" s="69">
        <f t="shared" si="76"/>
        <v>0</v>
      </c>
      <c r="G329" s="69"/>
      <c r="H329" s="69"/>
      <c r="I329" s="69"/>
      <c r="J329" s="69"/>
      <c r="K329" s="69">
        <f t="shared" si="73"/>
        <v>382699259</v>
      </c>
      <c r="L329" s="69"/>
      <c r="M329" s="69"/>
      <c r="N329" s="69"/>
      <c r="O329" s="69">
        <v>382699259</v>
      </c>
      <c r="P329" s="69">
        <v>382699259</v>
      </c>
      <c r="Q329" s="65">
        <f t="shared" si="77"/>
        <v>382699259</v>
      </c>
    </row>
    <row r="330" spans="1:17" s="31" customFormat="1" ht="14.25" customHeight="1">
      <c r="A330" s="79"/>
      <c r="B330" s="79"/>
      <c r="C330" s="36"/>
      <c r="D330" s="79"/>
      <c r="E330" s="33" t="s">
        <v>450</v>
      </c>
      <c r="F330" s="69">
        <f t="shared" si="76"/>
        <v>0</v>
      </c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5"/>
    </row>
    <row r="331" spans="1:17" s="31" customFormat="1" ht="30">
      <c r="A331" s="80"/>
      <c r="B331" s="80"/>
      <c r="C331" s="36"/>
      <c r="D331" s="80"/>
      <c r="E331" s="33" t="s">
        <v>452</v>
      </c>
      <c r="F331" s="69">
        <f t="shared" si="76"/>
        <v>0</v>
      </c>
      <c r="G331" s="69"/>
      <c r="H331" s="69"/>
      <c r="I331" s="69"/>
      <c r="J331" s="69"/>
      <c r="K331" s="69">
        <f>L331+O331</f>
        <v>284809200</v>
      </c>
      <c r="L331" s="69"/>
      <c r="M331" s="69">
        <v>0</v>
      </c>
      <c r="N331" s="69">
        <v>0</v>
      </c>
      <c r="O331" s="69">
        <v>284809200</v>
      </c>
      <c r="P331" s="69">
        <v>284809200</v>
      </c>
      <c r="Q331" s="65">
        <f>F331+K331</f>
        <v>284809200</v>
      </c>
    </row>
    <row r="332" spans="1:17" s="31" customFormat="1" ht="60">
      <c r="A332" s="78" t="s">
        <v>76</v>
      </c>
      <c r="B332" s="78" t="s">
        <v>77</v>
      </c>
      <c r="C332" s="36"/>
      <c r="D332" s="78" t="s">
        <v>448</v>
      </c>
      <c r="E332" s="33" t="s">
        <v>78</v>
      </c>
      <c r="F332" s="69">
        <f>G332+J332</f>
        <v>0</v>
      </c>
      <c r="G332" s="69"/>
      <c r="H332" s="69"/>
      <c r="I332" s="69"/>
      <c r="J332" s="69"/>
      <c r="K332" s="69">
        <f>L332+O332</f>
        <v>115050844</v>
      </c>
      <c r="L332" s="69"/>
      <c r="M332" s="69"/>
      <c r="N332" s="69"/>
      <c r="O332" s="69">
        <v>115050844</v>
      </c>
      <c r="P332" s="69">
        <v>115050844</v>
      </c>
      <c r="Q332" s="65">
        <f>F332+K332</f>
        <v>115050844</v>
      </c>
    </row>
    <row r="333" spans="1:17" s="31" customFormat="1" ht="14.25" customHeight="1">
      <c r="A333" s="79"/>
      <c r="B333" s="79"/>
      <c r="C333" s="36"/>
      <c r="D333" s="79"/>
      <c r="E333" s="33" t="s">
        <v>450</v>
      </c>
      <c r="F333" s="69">
        <f>G333+J333</f>
        <v>0</v>
      </c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5"/>
    </row>
    <row r="334" spans="1:17" s="31" customFormat="1" ht="30">
      <c r="A334" s="80"/>
      <c r="B334" s="80"/>
      <c r="C334" s="36"/>
      <c r="D334" s="80"/>
      <c r="E334" s="33" t="s">
        <v>452</v>
      </c>
      <c r="F334" s="69">
        <f>G334+J334</f>
        <v>0</v>
      </c>
      <c r="G334" s="69"/>
      <c r="H334" s="69"/>
      <c r="I334" s="69"/>
      <c r="J334" s="69"/>
      <c r="K334" s="69">
        <f>L334+O334</f>
        <v>97754063</v>
      </c>
      <c r="L334" s="69"/>
      <c r="M334" s="69">
        <v>0</v>
      </c>
      <c r="N334" s="69">
        <v>0</v>
      </c>
      <c r="O334" s="69">
        <v>97754063</v>
      </c>
      <c r="P334" s="69">
        <v>97754063</v>
      </c>
      <c r="Q334" s="65">
        <f>F334+K334</f>
        <v>97754063</v>
      </c>
    </row>
    <row r="335" spans="1:17" s="31" customFormat="1" ht="75">
      <c r="A335" s="36" t="s">
        <v>82</v>
      </c>
      <c r="B335" s="36" t="s">
        <v>83</v>
      </c>
      <c r="C335" s="36"/>
      <c r="D335" s="36" t="s">
        <v>448</v>
      </c>
      <c r="E335" s="33" t="s">
        <v>828</v>
      </c>
      <c r="F335" s="69">
        <f>G335+J335</f>
        <v>0</v>
      </c>
      <c r="G335" s="69"/>
      <c r="H335" s="69"/>
      <c r="I335" s="69"/>
      <c r="J335" s="69"/>
      <c r="K335" s="69">
        <f>L335+O335</f>
        <v>173343134</v>
      </c>
      <c r="L335" s="69"/>
      <c r="M335" s="69"/>
      <c r="N335" s="69"/>
      <c r="O335" s="69">
        <v>173343134</v>
      </c>
      <c r="P335" s="69">
        <v>173343134</v>
      </c>
      <c r="Q335" s="65">
        <f>F335+K335</f>
        <v>173343134</v>
      </c>
    </row>
    <row r="336" spans="1:17" s="31" customFormat="1" ht="45">
      <c r="A336" s="36" t="s">
        <v>43</v>
      </c>
      <c r="B336" s="36" t="s">
        <v>44</v>
      </c>
      <c r="C336" s="36"/>
      <c r="D336" s="36" t="s">
        <v>448</v>
      </c>
      <c r="E336" s="33" t="s">
        <v>45</v>
      </c>
      <c r="F336" s="69">
        <f>G336+J336</f>
        <v>0</v>
      </c>
      <c r="G336" s="69"/>
      <c r="H336" s="69"/>
      <c r="I336" s="69"/>
      <c r="J336" s="69"/>
      <c r="K336" s="69">
        <f>L336+O336</f>
        <v>104629930</v>
      </c>
      <c r="L336" s="69"/>
      <c r="M336" s="69"/>
      <c r="N336" s="69"/>
      <c r="O336" s="69">
        <v>104629930</v>
      </c>
      <c r="P336" s="69">
        <v>104629930</v>
      </c>
      <c r="Q336" s="65">
        <f>F336+K336</f>
        <v>104629930</v>
      </c>
    </row>
    <row r="337" spans="1:17" s="46" customFormat="1" ht="14.25">
      <c r="A337" s="34" t="s">
        <v>333</v>
      </c>
      <c r="B337" s="34" t="s">
        <v>114</v>
      </c>
      <c r="C337" s="34" t="s">
        <v>416</v>
      </c>
      <c r="D337" s="34"/>
      <c r="E337" s="35" t="s">
        <v>115</v>
      </c>
      <c r="F337" s="62">
        <f t="shared" si="76"/>
        <v>9965998</v>
      </c>
      <c r="G337" s="62">
        <f>G338</f>
        <v>9965998</v>
      </c>
      <c r="H337" s="62">
        <f>H338</f>
        <v>0</v>
      </c>
      <c r="I337" s="62">
        <f>I338</f>
        <v>0</v>
      </c>
      <c r="J337" s="62">
        <f>J338</f>
        <v>0</v>
      </c>
      <c r="K337" s="62">
        <f t="shared" si="73"/>
        <v>0</v>
      </c>
      <c r="L337" s="62">
        <f>L338</f>
        <v>0</v>
      </c>
      <c r="M337" s="62">
        <f>M338</f>
        <v>0</v>
      </c>
      <c r="N337" s="62">
        <f>N338</f>
        <v>0</v>
      </c>
      <c r="O337" s="62">
        <f>O338</f>
        <v>0</v>
      </c>
      <c r="P337" s="62">
        <f>P338</f>
        <v>0</v>
      </c>
      <c r="Q337" s="62">
        <f t="shared" si="77"/>
        <v>9965998</v>
      </c>
    </row>
    <row r="338" spans="1:17" s="31" customFormat="1" ht="30">
      <c r="A338" s="36" t="s">
        <v>753</v>
      </c>
      <c r="B338" s="36" t="s">
        <v>754</v>
      </c>
      <c r="C338" s="36"/>
      <c r="D338" s="36" t="s">
        <v>448</v>
      </c>
      <c r="E338" s="33" t="s">
        <v>808</v>
      </c>
      <c r="F338" s="69">
        <f t="shared" si="76"/>
        <v>9965998</v>
      </c>
      <c r="G338" s="69">
        <v>9965998</v>
      </c>
      <c r="H338" s="69"/>
      <c r="I338" s="69"/>
      <c r="J338" s="69"/>
      <c r="K338" s="69">
        <f t="shared" si="73"/>
        <v>0</v>
      </c>
      <c r="L338" s="69"/>
      <c r="M338" s="69"/>
      <c r="N338" s="69"/>
      <c r="O338" s="69"/>
      <c r="P338" s="69"/>
      <c r="Q338" s="65">
        <f t="shared" si="77"/>
        <v>9965998</v>
      </c>
    </row>
    <row r="339" spans="1:17" s="11" customFormat="1" ht="24.75" customHeight="1">
      <c r="A339" s="23" t="s">
        <v>334</v>
      </c>
      <c r="B339" s="23" t="s">
        <v>117</v>
      </c>
      <c r="C339" s="23">
        <v>250380</v>
      </c>
      <c r="D339" s="23" t="s">
        <v>408</v>
      </c>
      <c r="E339" s="32" t="s">
        <v>116</v>
      </c>
      <c r="F339" s="61">
        <f>F341</f>
        <v>0</v>
      </c>
      <c r="G339" s="61">
        <f aca="true" t="shared" si="78" ref="G339:Q339">G341</f>
        <v>0</v>
      </c>
      <c r="H339" s="61">
        <f t="shared" si="78"/>
        <v>0</v>
      </c>
      <c r="I339" s="61">
        <f t="shared" si="78"/>
        <v>0</v>
      </c>
      <c r="J339" s="61">
        <f t="shared" si="78"/>
        <v>0</v>
      </c>
      <c r="K339" s="61">
        <f t="shared" si="78"/>
        <v>10100000</v>
      </c>
      <c r="L339" s="61">
        <f t="shared" si="78"/>
        <v>0</v>
      </c>
      <c r="M339" s="61">
        <f t="shared" si="78"/>
        <v>0</v>
      </c>
      <c r="N339" s="61">
        <f t="shared" si="78"/>
        <v>0</v>
      </c>
      <c r="O339" s="61">
        <f t="shared" si="78"/>
        <v>10100000</v>
      </c>
      <c r="P339" s="61">
        <f t="shared" si="78"/>
        <v>10100000</v>
      </c>
      <c r="Q339" s="62">
        <f t="shared" si="78"/>
        <v>10100000</v>
      </c>
    </row>
    <row r="340" spans="1:17" s="11" customFormat="1" ht="15">
      <c r="A340" s="23"/>
      <c r="B340" s="23"/>
      <c r="C340" s="23"/>
      <c r="D340" s="23"/>
      <c r="E340" s="32" t="s">
        <v>451</v>
      </c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2"/>
    </row>
    <row r="341" spans="1:17" s="11" customFormat="1" ht="60">
      <c r="A341" s="23"/>
      <c r="B341" s="23"/>
      <c r="C341" s="23"/>
      <c r="D341" s="23"/>
      <c r="E341" s="32" t="s">
        <v>527</v>
      </c>
      <c r="F341" s="61">
        <f>G341+J341</f>
        <v>0</v>
      </c>
      <c r="G341" s="61"/>
      <c r="H341" s="61"/>
      <c r="I341" s="61"/>
      <c r="J341" s="61"/>
      <c r="K341" s="61">
        <f>L341+O341</f>
        <v>10100000</v>
      </c>
      <c r="L341" s="61"/>
      <c r="M341" s="61"/>
      <c r="N341" s="61"/>
      <c r="O341" s="61">
        <v>10100000</v>
      </c>
      <c r="P341" s="61">
        <v>10100000</v>
      </c>
      <c r="Q341" s="62">
        <f>F341+K341</f>
        <v>10100000</v>
      </c>
    </row>
    <row r="342" spans="1:17" s="21" customFormat="1" ht="45.75" customHeight="1">
      <c r="A342" s="29" t="s">
        <v>335</v>
      </c>
      <c r="B342" s="39"/>
      <c r="C342" s="39" t="s">
        <v>337</v>
      </c>
      <c r="D342" s="39"/>
      <c r="E342" s="53" t="s">
        <v>635</v>
      </c>
      <c r="F342" s="58">
        <f>F343</f>
        <v>1500000</v>
      </c>
      <c r="G342" s="58">
        <f aca="true" t="shared" si="79" ref="G342:Q343">G343</f>
        <v>1500000</v>
      </c>
      <c r="H342" s="58">
        <f t="shared" si="79"/>
        <v>0</v>
      </c>
      <c r="I342" s="58">
        <f t="shared" si="79"/>
        <v>0</v>
      </c>
      <c r="J342" s="58">
        <f t="shared" si="79"/>
        <v>0</v>
      </c>
      <c r="K342" s="58">
        <f t="shared" si="79"/>
        <v>120000</v>
      </c>
      <c r="L342" s="58">
        <f t="shared" si="79"/>
        <v>0</v>
      </c>
      <c r="M342" s="58">
        <f t="shared" si="79"/>
        <v>0</v>
      </c>
      <c r="N342" s="58">
        <f t="shared" si="79"/>
        <v>0</v>
      </c>
      <c r="O342" s="58">
        <f t="shared" si="79"/>
        <v>120000</v>
      </c>
      <c r="P342" s="58">
        <f t="shared" si="79"/>
        <v>120000</v>
      </c>
      <c r="Q342" s="59">
        <f t="shared" si="79"/>
        <v>1620000</v>
      </c>
    </row>
    <row r="343" spans="1:17" s="21" customFormat="1" ht="45">
      <c r="A343" s="40" t="s">
        <v>336</v>
      </c>
      <c r="B343" s="29"/>
      <c r="C343" s="40" t="s">
        <v>337</v>
      </c>
      <c r="D343" s="40"/>
      <c r="E343" s="55" t="s">
        <v>635</v>
      </c>
      <c r="F343" s="60">
        <f>G343+J343</f>
        <v>1500000</v>
      </c>
      <c r="G343" s="60">
        <f>G344</f>
        <v>1500000</v>
      </c>
      <c r="H343" s="60">
        <f>H344</f>
        <v>0</v>
      </c>
      <c r="I343" s="60">
        <f>I344</f>
        <v>0</v>
      </c>
      <c r="J343" s="60">
        <f>J344</f>
        <v>0</v>
      </c>
      <c r="K343" s="60">
        <f>L343+O343</f>
        <v>120000</v>
      </c>
      <c r="L343" s="60">
        <f>L344</f>
        <v>0</v>
      </c>
      <c r="M343" s="60">
        <f t="shared" si="79"/>
        <v>0</v>
      </c>
      <c r="N343" s="60">
        <f t="shared" si="79"/>
        <v>0</v>
      </c>
      <c r="O343" s="60">
        <f t="shared" si="79"/>
        <v>120000</v>
      </c>
      <c r="P343" s="60">
        <f t="shared" si="79"/>
        <v>120000</v>
      </c>
      <c r="Q343" s="59">
        <f>F343+K343</f>
        <v>1620000</v>
      </c>
    </row>
    <row r="344" spans="1:17" s="11" customFormat="1" ht="45">
      <c r="A344" s="23" t="s">
        <v>339</v>
      </c>
      <c r="B344" s="23" t="s">
        <v>338</v>
      </c>
      <c r="C344" s="23" t="s">
        <v>427</v>
      </c>
      <c r="D344" s="23" t="s">
        <v>428</v>
      </c>
      <c r="E344" s="32" t="s">
        <v>340</v>
      </c>
      <c r="F344" s="61">
        <f>G344+J344</f>
        <v>1500000</v>
      </c>
      <c r="G344" s="61">
        <v>1500000</v>
      </c>
      <c r="H344" s="61"/>
      <c r="I344" s="61"/>
      <c r="J344" s="61"/>
      <c r="K344" s="61">
        <f>L344+O344</f>
        <v>120000</v>
      </c>
      <c r="L344" s="61"/>
      <c r="M344" s="61"/>
      <c r="N344" s="61"/>
      <c r="O344" s="61">
        <v>120000</v>
      </c>
      <c r="P344" s="61">
        <v>120000</v>
      </c>
      <c r="Q344" s="62">
        <f>F344+K344</f>
        <v>1620000</v>
      </c>
    </row>
    <row r="345" spans="1:17" s="21" customFormat="1" ht="54" customHeight="1">
      <c r="A345" s="29" t="s">
        <v>592</v>
      </c>
      <c r="B345" s="39"/>
      <c r="C345" s="39" t="s">
        <v>361</v>
      </c>
      <c r="D345" s="39"/>
      <c r="E345" s="53" t="s">
        <v>638</v>
      </c>
      <c r="F345" s="58">
        <f>F346</f>
        <v>16700000</v>
      </c>
      <c r="G345" s="58">
        <f aca="true" t="shared" si="80" ref="G345:Q349">G346</f>
        <v>16700000</v>
      </c>
      <c r="H345" s="58">
        <f t="shared" si="80"/>
        <v>0</v>
      </c>
      <c r="I345" s="58">
        <f t="shared" si="80"/>
        <v>0</v>
      </c>
      <c r="J345" s="58">
        <f t="shared" si="80"/>
        <v>0</v>
      </c>
      <c r="K345" s="58">
        <f t="shared" si="80"/>
        <v>13300000</v>
      </c>
      <c r="L345" s="58">
        <f t="shared" si="80"/>
        <v>0</v>
      </c>
      <c r="M345" s="58">
        <f t="shared" si="80"/>
        <v>0</v>
      </c>
      <c r="N345" s="58">
        <f t="shared" si="80"/>
        <v>0</v>
      </c>
      <c r="O345" s="58">
        <f t="shared" si="80"/>
        <v>13300000</v>
      </c>
      <c r="P345" s="58">
        <f t="shared" si="80"/>
        <v>13300000</v>
      </c>
      <c r="Q345" s="59">
        <f t="shared" si="80"/>
        <v>30000000</v>
      </c>
    </row>
    <row r="346" spans="1:17" s="21" customFormat="1" ht="63" customHeight="1">
      <c r="A346" s="40" t="s">
        <v>593</v>
      </c>
      <c r="B346" s="29"/>
      <c r="C346" s="40" t="s">
        <v>361</v>
      </c>
      <c r="D346" s="40"/>
      <c r="E346" s="55" t="s">
        <v>638</v>
      </c>
      <c r="F346" s="60">
        <f>G346+J346</f>
        <v>16700000</v>
      </c>
      <c r="G346" s="60">
        <f>G347</f>
        <v>16700000</v>
      </c>
      <c r="H346" s="60">
        <f t="shared" si="80"/>
        <v>0</v>
      </c>
      <c r="I346" s="60">
        <f t="shared" si="80"/>
        <v>0</v>
      </c>
      <c r="J346" s="60">
        <f t="shared" si="80"/>
        <v>0</v>
      </c>
      <c r="K346" s="60">
        <f>L346+O346</f>
        <v>13300000</v>
      </c>
      <c r="L346" s="60">
        <f>L347</f>
        <v>0</v>
      </c>
      <c r="M346" s="60">
        <f t="shared" si="80"/>
        <v>0</v>
      </c>
      <c r="N346" s="60">
        <f t="shared" si="80"/>
        <v>0</v>
      </c>
      <c r="O346" s="60">
        <f t="shared" si="80"/>
        <v>13300000</v>
      </c>
      <c r="P346" s="60">
        <f t="shared" si="80"/>
        <v>13300000</v>
      </c>
      <c r="Q346" s="59">
        <f>F346+K346</f>
        <v>30000000</v>
      </c>
    </row>
    <row r="347" spans="1:17" s="11" customFormat="1" ht="29.25" customHeight="1">
      <c r="A347" s="23" t="s">
        <v>362</v>
      </c>
      <c r="B347" s="23" t="s">
        <v>363</v>
      </c>
      <c r="C347" s="23">
        <v>170901</v>
      </c>
      <c r="D347" s="23" t="s">
        <v>426</v>
      </c>
      <c r="E347" s="32" t="s">
        <v>364</v>
      </c>
      <c r="F347" s="61">
        <f>G347+J347</f>
        <v>16700000</v>
      </c>
      <c r="G347" s="61">
        <v>16700000</v>
      </c>
      <c r="H347" s="61"/>
      <c r="I347" s="61"/>
      <c r="J347" s="61"/>
      <c r="K347" s="61">
        <f>L347+O347</f>
        <v>13300000</v>
      </c>
      <c r="L347" s="61"/>
      <c r="M347" s="61"/>
      <c r="N347" s="61"/>
      <c r="O347" s="61">
        <v>13300000</v>
      </c>
      <c r="P347" s="61">
        <v>13300000</v>
      </c>
      <c r="Q347" s="62">
        <f>F347+K347</f>
        <v>30000000</v>
      </c>
    </row>
    <row r="348" spans="1:17" s="21" customFormat="1" ht="71.25">
      <c r="A348" s="29" t="s">
        <v>38</v>
      </c>
      <c r="B348" s="39"/>
      <c r="C348" s="39" t="s">
        <v>40</v>
      </c>
      <c r="D348" s="39"/>
      <c r="E348" s="53" t="s">
        <v>42</v>
      </c>
      <c r="F348" s="58">
        <f>F349</f>
        <v>2150000</v>
      </c>
      <c r="G348" s="58">
        <f t="shared" si="80"/>
        <v>2150000</v>
      </c>
      <c r="H348" s="58">
        <f t="shared" si="80"/>
        <v>0</v>
      </c>
      <c r="I348" s="58">
        <f t="shared" si="80"/>
        <v>0</v>
      </c>
      <c r="J348" s="58">
        <f t="shared" si="80"/>
        <v>0</v>
      </c>
      <c r="K348" s="58">
        <f t="shared" si="80"/>
        <v>18650000</v>
      </c>
      <c r="L348" s="58">
        <f t="shared" si="80"/>
        <v>0</v>
      </c>
      <c r="M348" s="58">
        <f t="shared" si="80"/>
        <v>0</v>
      </c>
      <c r="N348" s="58">
        <f t="shared" si="80"/>
        <v>0</v>
      </c>
      <c r="O348" s="58">
        <f t="shared" si="80"/>
        <v>18650000</v>
      </c>
      <c r="P348" s="58">
        <f t="shared" si="80"/>
        <v>18650000</v>
      </c>
      <c r="Q348" s="59">
        <f t="shared" si="80"/>
        <v>20800000</v>
      </c>
    </row>
    <row r="349" spans="1:17" s="21" customFormat="1" ht="75">
      <c r="A349" s="40" t="s">
        <v>39</v>
      </c>
      <c r="B349" s="29"/>
      <c r="C349" s="40" t="s">
        <v>40</v>
      </c>
      <c r="D349" s="40"/>
      <c r="E349" s="55" t="s">
        <v>42</v>
      </c>
      <c r="F349" s="60">
        <f>G349+J349</f>
        <v>2150000</v>
      </c>
      <c r="G349" s="60">
        <f>G350</f>
        <v>2150000</v>
      </c>
      <c r="H349" s="60">
        <f t="shared" si="80"/>
        <v>0</v>
      </c>
      <c r="I349" s="60">
        <f t="shared" si="80"/>
        <v>0</v>
      </c>
      <c r="J349" s="60">
        <f t="shared" si="80"/>
        <v>0</v>
      </c>
      <c r="K349" s="60">
        <f>L349+O349</f>
        <v>18650000</v>
      </c>
      <c r="L349" s="60">
        <f>L350</f>
        <v>0</v>
      </c>
      <c r="M349" s="60">
        <f t="shared" si="80"/>
        <v>0</v>
      </c>
      <c r="N349" s="60">
        <f t="shared" si="80"/>
        <v>0</v>
      </c>
      <c r="O349" s="60">
        <f t="shared" si="80"/>
        <v>18650000</v>
      </c>
      <c r="P349" s="60">
        <f t="shared" si="80"/>
        <v>18650000</v>
      </c>
      <c r="Q349" s="59">
        <f>F349+K349</f>
        <v>20800000</v>
      </c>
    </row>
    <row r="350" spans="1:17" s="11" customFormat="1" ht="60">
      <c r="A350" s="23" t="s">
        <v>41</v>
      </c>
      <c r="B350" s="23" t="s">
        <v>359</v>
      </c>
      <c r="C350" s="23" t="s">
        <v>430</v>
      </c>
      <c r="D350" s="23" t="s">
        <v>408</v>
      </c>
      <c r="E350" s="32" t="s">
        <v>27</v>
      </c>
      <c r="F350" s="61">
        <f>G350+J350</f>
        <v>2150000</v>
      </c>
      <c r="G350" s="61">
        <v>2150000</v>
      </c>
      <c r="H350" s="61"/>
      <c r="I350" s="61"/>
      <c r="J350" s="61"/>
      <c r="K350" s="61">
        <f>L350+O350</f>
        <v>18650000</v>
      </c>
      <c r="L350" s="61"/>
      <c r="M350" s="61"/>
      <c r="N350" s="61"/>
      <c r="O350" s="61">
        <v>18650000</v>
      </c>
      <c r="P350" s="61">
        <v>18650000</v>
      </c>
      <c r="Q350" s="62">
        <f>F350+K350</f>
        <v>20800000</v>
      </c>
    </row>
    <row r="351" spans="1:17" s="20" customFormat="1" ht="71.25">
      <c r="A351" s="29" t="s">
        <v>274</v>
      </c>
      <c r="B351" s="39"/>
      <c r="C351" s="39" t="s">
        <v>276</v>
      </c>
      <c r="D351" s="39"/>
      <c r="E351" s="53" t="s">
        <v>632</v>
      </c>
      <c r="F351" s="58">
        <f>F352</f>
        <v>8222000</v>
      </c>
      <c r="G351" s="58">
        <f aca="true" t="shared" si="81" ref="G351:P351">G352</f>
        <v>8222000</v>
      </c>
      <c r="H351" s="58">
        <f t="shared" si="81"/>
        <v>0</v>
      </c>
      <c r="I351" s="58">
        <f t="shared" si="81"/>
        <v>0</v>
      </c>
      <c r="J351" s="58">
        <f t="shared" si="81"/>
        <v>0</v>
      </c>
      <c r="K351" s="58">
        <f>K352</f>
        <v>6610000</v>
      </c>
      <c r="L351" s="58">
        <f t="shared" si="81"/>
        <v>0</v>
      </c>
      <c r="M351" s="58">
        <f t="shared" si="81"/>
        <v>0</v>
      </c>
      <c r="N351" s="58">
        <f t="shared" si="81"/>
        <v>0</v>
      </c>
      <c r="O351" s="58">
        <f t="shared" si="81"/>
        <v>6610000</v>
      </c>
      <c r="P351" s="58">
        <f t="shared" si="81"/>
        <v>6610000</v>
      </c>
      <c r="Q351" s="59">
        <f>Q352</f>
        <v>14832000</v>
      </c>
    </row>
    <row r="352" spans="1:17" s="20" customFormat="1" ht="60">
      <c r="A352" s="40" t="s">
        <v>275</v>
      </c>
      <c r="B352" s="39"/>
      <c r="C352" s="40" t="s">
        <v>276</v>
      </c>
      <c r="D352" s="40"/>
      <c r="E352" s="55" t="s">
        <v>632</v>
      </c>
      <c r="F352" s="60">
        <f>G352+J352</f>
        <v>8222000</v>
      </c>
      <c r="G352" s="60">
        <f aca="true" t="shared" si="82" ref="G352:J353">G353</f>
        <v>8222000</v>
      </c>
      <c r="H352" s="60">
        <f t="shared" si="82"/>
        <v>0</v>
      </c>
      <c r="I352" s="60">
        <f t="shared" si="82"/>
        <v>0</v>
      </c>
      <c r="J352" s="60">
        <f t="shared" si="82"/>
        <v>0</v>
      </c>
      <c r="K352" s="60">
        <f>L352+O352</f>
        <v>6610000</v>
      </c>
      <c r="L352" s="60">
        <f aca="true" t="shared" si="83" ref="L352:P353">L353</f>
        <v>0</v>
      </c>
      <c r="M352" s="60">
        <f t="shared" si="83"/>
        <v>0</v>
      </c>
      <c r="N352" s="60">
        <f t="shared" si="83"/>
        <v>0</v>
      </c>
      <c r="O352" s="60">
        <f t="shared" si="83"/>
        <v>6610000</v>
      </c>
      <c r="P352" s="60">
        <f t="shared" si="83"/>
        <v>6610000</v>
      </c>
      <c r="Q352" s="59">
        <f>K352+F352</f>
        <v>14832000</v>
      </c>
    </row>
    <row r="353" spans="1:17" s="11" customFormat="1" ht="28.5">
      <c r="A353" s="34" t="s">
        <v>277</v>
      </c>
      <c r="B353" s="34" t="s">
        <v>607</v>
      </c>
      <c r="C353" s="34" t="s">
        <v>465</v>
      </c>
      <c r="D353" s="34" t="s">
        <v>503</v>
      </c>
      <c r="E353" s="35" t="s">
        <v>107</v>
      </c>
      <c r="F353" s="62">
        <f>G353+J353</f>
        <v>8222000</v>
      </c>
      <c r="G353" s="62">
        <f t="shared" si="82"/>
        <v>8222000</v>
      </c>
      <c r="H353" s="62">
        <f t="shared" si="82"/>
        <v>0</v>
      </c>
      <c r="I353" s="62">
        <f t="shared" si="82"/>
        <v>0</v>
      </c>
      <c r="J353" s="62">
        <f t="shared" si="82"/>
        <v>0</v>
      </c>
      <c r="K353" s="62">
        <f>L353+O353</f>
        <v>6610000</v>
      </c>
      <c r="L353" s="62">
        <f t="shared" si="83"/>
        <v>0</v>
      </c>
      <c r="M353" s="62">
        <f t="shared" si="83"/>
        <v>0</v>
      </c>
      <c r="N353" s="62">
        <f t="shared" si="83"/>
        <v>0</v>
      </c>
      <c r="O353" s="62">
        <f t="shared" si="83"/>
        <v>6610000</v>
      </c>
      <c r="P353" s="62">
        <f t="shared" si="83"/>
        <v>6610000</v>
      </c>
      <c r="Q353" s="62">
        <f>F353+K353</f>
        <v>14832000</v>
      </c>
    </row>
    <row r="354" spans="1:17" s="11" customFormat="1" ht="30">
      <c r="A354" s="36" t="s">
        <v>775</v>
      </c>
      <c r="B354" s="36" t="s">
        <v>773</v>
      </c>
      <c r="C354" s="36" t="s">
        <v>465</v>
      </c>
      <c r="D354" s="36" t="s">
        <v>503</v>
      </c>
      <c r="E354" s="33" t="s">
        <v>774</v>
      </c>
      <c r="F354" s="69">
        <f>G354+J354</f>
        <v>8222000</v>
      </c>
      <c r="G354" s="69">
        <v>8222000</v>
      </c>
      <c r="H354" s="69"/>
      <c r="I354" s="69"/>
      <c r="J354" s="69"/>
      <c r="K354" s="69">
        <f>L354+O354</f>
        <v>6610000</v>
      </c>
      <c r="L354" s="69"/>
      <c r="M354" s="69"/>
      <c r="N354" s="69"/>
      <c r="O354" s="69">
        <v>6610000</v>
      </c>
      <c r="P354" s="69">
        <v>6610000</v>
      </c>
      <c r="Q354" s="65">
        <f>F354+K354</f>
        <v>14832000</v>
      </c>
    </row>
    <row r="355" spans="1:17" s="21" customFormat="1" ht="57" customHeight="1">
      <c r="A355" s="29" t="s">
        <v>596</v>
      </c>
      <c r="B355" s="39"/>
      <c r="C355" s="39" t="s">
        <v>341</v>
      </c>
      <c r="D355" s="39"/>
      <c r="E355" s="53" t="s">
        <v>636</v>
      </c>
      <c r="F355" s="58">
        <f>F356</f>
        <v>2468000</v>
      </c>
      <c r="G355" s="58">
        <f aca="true" t="shared" si="84" ref="G355:Q355">G356</f>
        <v>2468000</v>
      </c>
      <c r="H355" s="58">
        <f t="shared" si="84"/>
        <v>0</v>
      </c>
      <c r="I355" s="58">
        <f t="shared" si="84"/>
        <v>0</v>
      </c>
      <c r="J355" s="58">
        <f t="shared" si="84"/>
        <v>0</v>
      </c>
      <c r="K355" s="58">
        <f t="shared" si="84"/>
        <v>0</v>
      </c>
      <c r="L355" s="58">
        <f t="shared" si="84"/>
        <v>0</v>
      </c>
      <c r="M355" s="58">
        <f t="shared" si="84"/>
        <v>0</v>
      </c>
      <c r="N355" s="58">
        <f t="shared" si="84"/>
        <v>0</v>
      </c>
      <c r="O355" s="58">
        <f t="shared" si="84"/>
        <v>0</v>
      </c>
      <c r="P355" s="58">
        <f t="shared" si="84"/>
        <v>0</v>
      </c>
      <c r="Q355" s="59">
        <f t="shared" si="84"/>
        <v>2468000</v>
      </c>
    </row>
    <row r="356" spans="1:17" s="21" customFormat="1" ht="45">
      <c r="A356" s="40" t="s">
        <v>597</v>
      </c>
      <c r="B356" s="29"/>
      <c r="C356" s="40" t="s">
        <v>341</v>
      </c>
      <c r="D356" s="40"/>
      <c r="E356" s="55" t="s">
        <v>636</v>
      </c>
      <c r="F356" s="60">
        <f aca="true" t="shared" si="85" ref="F356:F362">G356+J356</f>
        <v>2468000</v>
      </c>
      <c r="G356" s="60">
        <f>G358+G359+G357</f>
        <v>2468000</v>
      </c>
      <c r="H356" s="60">
        <f>H358+H359+H357</f>
        <v>0</v>
      </c>
      <c r="I356" s="60">
        <f>I358+I359+I357</f>
        <v>0</v>
      </c>
      <c r="J356" s="60">
        <f>J358+J359+J357</f>
        <v>0</v>
      </c>
      <c r="K356" s="60">
        <f aca="true" t="shared" si="86" ref="K356:K362">L356+O356</f>
        <v>0</v>
      </c>
      <c r="L356" s="60">
        <f>L358+L359+L357</f>
        <v>0</v>
      </c>
      <c r="M356" s="60">
        <f>M358+M359+M357</f>
        <v>0</v>
      </c>
      <c r="N356" s="60">
        <f>N358+N359+N357</f>
        <v>0</v>
      </c>
      <c r="O356" s="60">
        <f>O358+O359+O357</f>
        <v>0</v>
      </c>
      <c r="P356" s="60">
        <f>P358+P359+P357</f>
        <v>0</v>
      </c>
      <c r="Q356" s="59">
        <f aca="true" t="shared" si="87" ref="Q356:Q362">F356+K356</f>
        <v>2468000</v>
      </c>
    </row>
    <row r="357" spans="1:17" s="11" customFormat="1" ht="30" customHeight="1" hidden="1">
      <c r="A357" s="23" t="s">
        <v>342</v>
      </c>
      <c r="B357" s="23" t="s">
        <v>344</v>
      </c>
      <c r="C357" s="23" t="s">
        <v>622</v>
      </c>
      <c r="D357" s="23" t="s">
        <v>429</v>
      </c>
      <c r="E357" s="32" t="s">
        <v>343</v>
      </c>
      <c r="F357" s="61">
        <f t="shared" si="85"/>
        <v>0</v>
      </c>
      <c r="G357" s="61"/>
      <c r="H357" s="61"/>
      <c r="I357" s="61"/>
      <c r="J357" s="61"/>
      <c r="K357" s="61">
        <f t="shared" si="86"/>
        <v>0</v>
      </c>
      <c r="L357" s="61"/>
      <c r="M357" s="61"/>
      <c r="N357" s="61"/>
      <c r="O357" s="61"/>
      <c r="P357" s="61"/>
      <c r="Q357" s="62">
        <f t="shared" si="87"/>
        <v>0</v>
      </c>
    </row>
    <row r="358" spans="1:17" s="11" customFormat="1" ht="45" hidden="1">
      <c r="A358" s="23" t="s">
        <v>345</v>
      </c>
      <c r="B358" s="23" t="s">
        <v>346</v>
      </c>
      <c r="C358" s="23">
        <v>160904</v>
      </c>
      <c r="D358" s="23" t="s">
        <v>429</v>
      </c>
      <c r="E358" s="32" t="s">
        <v>348</v>
      </c>
      <c r="F358" s="61">
        <f t="shared" si="85"/>
        <v>0</v>
      </c>
      <c r="G358" s="61"/>
      <c r="H358" s="61"/>
      <c r="I358" s="61"/>
      <c r="J358" s="61"/>
      <c r="K358" s="61">
        <f t="shared" si="86"/>
        <v>0</v>
      </c>
      <c r="L358" s="61"/>
      <c r="M358" s="61"/>
      <c r="N358" s="61"/>
      <c r="O358" s="61"/>
      <c r="P358" s="61"/>
      <c r="Q358" s="62">
        <f t="shared" si="87"/>
        <v>0</v>
      </c>
    </row>
    <row r="359" spans="1:17" s="11" customFormat="1" ht="29.25" customHeight="1">
      <c r="A359" s="38">
        <v>2419770</v>
      </c>
      <c r="B359" s="23" t="s">
        <v>117</v>
      </c>
      <c r="C359" s="38">
        <v>250380</v>
      </c>
      <c r="D359" s="38" t="s">
        <v>408</v>
      </c>
      <c r="E359" s="32" t="s">
        <v>349</v>
      </c>
      <c r="F359" s="61">
        <f t="shared" si="85"/>
        <v>2468000</v>
      </c>
      <c r="G359" s="61">
        <f>G361+G362</f>
        <v>2468000</v>
      </c>
      <c r="H359" s="61">
        <f>H361+H362</f>
        <v>0</v>
      </c>
      <c r="I359" s="61">
        <f>I361+I362</f>
        <v>0</v>
      </c>
      <c r="J359" s="61">
        <f>J361+J362</f>
        <v>0</v>
      </c>
      <c r="K359" s="61">
        <f t="shared" si="86"/>
        <v>0</v>
      </c>
      <c r="L359" s="61">
        <f>L361+L362</f>
        <v>0</v>
      </c>
      <c r="M359" s="61">
        <f>M361+M362</f>
        <v>0</v>
      </c>
      <c r="N359" s="61">
        <f>N361+N362</f>
        <v>0</v>
      </c>
      <c r="O359" s="61">
        <f>O361+O362</f>
        <v>0</v>
      </c>
      <c r="P359" s="61">
        <f>P361+P362</f>
        <v>0</v>
      </c>
      <c r="Q359" s="62">
        <f t="shared" si="87"/>
        <v>2468000</v>
      </c>
    </row>
    <row r="360" spans="1:17" s="11" customFormat="1" ht="15" customHeight="1">
      <c r="A360" s="38"/>
      <c r="B360" s="38"/>
      <c r="C360" s="38"/>
      <c r="D360" s="38"/>
      <c r="E360" s="32" t="s">
        <v>451</v>
      </c>
      <c r="F360" s="61">
        <f t="shared" si="85"/>
        <v>0</v>
      </c>
      <c r="G360" s="61"/>
      <c r="H360" s="61"/>
      <c r="I360" s="61"/>
      <c r="J360" s="61"/>
      <c r="K360" s="61">
        <f t="shared" si="86"/>
        <v>0</v>
      </c>
      <c r="L360" s="61"/>
      <c r="M360" s="61"/>
      <c r="N360" s="61"/>
      <c r="O360" s="61"/>
      <c r="P360" s="61"/>
      <c r="Q360" s="62">
        <f t="shared" si="87"/>
        <v>0</v>
      </c>
    </row>
    <row r="361" spans="1:17" s="11" customFormat="1" ht="111.75" customHeight="1">
      <c r="A361" s="38"/>
      <c r="B361" s="23"/>
      <c r="C361" s="38"/>
      <c r="D361" s="38"/>
      <c r="E361" s="32" t="s">
        <v>529</v>
      </c>
      <c r="F361" s="61">
        <f t="shared" si="85"/>
        <v>2468000</v>
      </c>
      <c r="G361" s="61">
        <v>2468000</v>
      </c>
      <c r="H361" s="61"/>
      <c r="I361" s="61"/>
      <c r="J361" s="61"/>
      <c r="K361" s="61">
        <f t="shared" si="86"/>
        <v>0</v>
      </c>
      <c r="L361" s="61"/>
      <c r="M361" s="61"/>
      <c r="N361" s="61"/>
      <c r="O361" s="61"/>
      <c r="P361" s="61"/>
      <c r="Q361" s="62">
        <f t="shared" si="87"/>
        <v>2468000</v>
      </c>
    </row>
    <row r="362" spans="1:17" s="11" customFormat="1" ht="78" customHeight="1" hidden="1">
      <c r="A362" s="38"/>
      <c r="B362" s="23"/>
      <c r="C362" s="38"/>
      <c r="D362" s="38"/>
      <c r="E362" s="32" t="s">
        <v>623</v>
      </c>
      <c r="F362" s="61">
        <f t="shared" si="85"/>
        <v>0</v>
      </c>
      <c r="G362" s="61"/>
      <c r="H362" s="61"/>
      <c r="I362" s="61"/>
      <c r="J362" s="61"/>
      <c r="K362" s="61">
        <f t="shared" si="86"/>
        <v>0</v>
      </c>
      <c r="L362" s="61"/>
      <c r="M362" s="61"/>
      <c r="N362" s="61"/>
      <c r="O362" s="61"/>
      <c r="P362" s="61"/>
      <c r="Q362" s="62">
        <f t="shared" si="87"/>
        <v>0</v>
      </c>
    </row>
    <row r="363" spans="1:17" s="20" customFormat="1" ht="55.5" customHeight="1">
      <c r="A363" s="29" t="s">
        <v>128</v>
      </c>
      <c r="B363" s="39"/>
      <c r="C363" s="39" t="s">
        <v>130</v>
      </c>
      <c r="D363" s="39"/>
      <c r="E363" s="53" t="s">
        <v>163</v>
      </c>
      <c r="F363" s="58">
        <f>F364</f>
        <v>4500000</v>
      </c>
      <c r="G363" s="58">
        <f>G364</f>
        <v>4500000</v>
      </c>
      <c r="H363" s="58">
        <f aca="true" t="shared" si="88" ref="H363:Q363">H364</f>
        <v>0</v>
      </c>
      <c r="I363" s="58">
        <f t="shared" si="88"/>
        <v>0</v>
      </c>
      <c r="J363" s="58">
        <f t="shared" si="88"/>
        <v>0</v>
      </c>
      <c r="K363" s="58">
        <f t="shared" si="88"/>
        <v>0</v>
      </c>
      <c r="L363" s="58">
        <f t="shared" si="88"/>
        <v>0</v>
      </c>
      <c r="M363" s="58">
        <f t="shared" si="88"/>
        <v>0</v>
      </c>
      <c r="N363" s="58">
        <f t="shared" si="88"/>
        <v>0</v>
      </c>
      <c r="O363" s="58">
        <f t="shared" si="88"/>
        <v>0</v>
      </c>
      <c r="P363" s="58">
        <f t="shared" si="88"/>
        <v>0</v>
      </c>
      <c r="Q363" s="59">
        <f t="shared" si="88"/>
        <v>4500000</v>
      </c>
    </row>
    <row r="364" spans="1:17" s="20" customFormat="1" ht="45">
      <c r="A364" s="40" t="s">
        <v>129</v>
      </c>
      <c r="B364" s="23"/>
      <c r="C364" s="40" t="s">
        <v>130</v>
      </c>
      <c r="D364" s="23"/>
      <c r="E364" s="55" t="s">
        <v>163</v>
      </c>
      <c r="F364" s="60">
        <f>G364+J364</f>
        <v>4500000</v>
      </c>
      <c r="G364" s="60">
        <f>G366+G365</f>
        <v>4500000</v>
      </c>
      <c r="H364" s="60">
        <f>H366+H365</f>
        <v>0</v>
      </c>
      <c r="I364" s="60">
        <f>I366+I365</f>
        <v>0</v>
      </c>
      <c r="J364" s="60">
        <f>J366+J365</f>
        <v>0</v>
      </c>
      <c r="K364" s="60">
        <f>L364+O364</f>
        <v>0</v>
      </c>
      <c r="L364" s="60">
        <f>L366+L365</f>
        <v>0</v>
      </c>
      <c r="M364" s="60">
        <f>M366+M365</f>
        <v>0</v>
      </c>
      <c r="N364" s="60">
        <f>N366+N365</f>
        <v>0</v>
      </c>
      <c r="O364" s="60">
        <f>O366+O365</f>
        <v>0</v>
      </c>
      <c r="P364" s="60">
        <f>P366+P365</f>
        <v>0</v>
      </c>
      <c r="Q364" s="59">
        <f>F364+K364</f>
        <v>4500000</v>
      </c>
    </row>
    <row r="365" spans="1:17" s="11" customFormat="1" ht="45">
      <c r="A365" s="23" t="s">
        <v>684</v>
      </c>
      <c r="B365" s="23" t="s">
        <v>682</v>
      </c>
      <c r="C365" s="23"/>
      <c r="D365" s="23" t="s">
        <v>531</v>
      </c>
      <c r="E365" s="32" t="s">
        <v>683</v>
      </c>
      <c r="F365" s="61">
        <f>G365+J365</f>
        <v>4500000</v>
      </c>
      <c r="G365" s="61">
        <v>4500000</v>
      </c>
      <c r="H365" s="61"/>
      <c r="I365" s="61"/>
      <c r="J365" s="61"/>
      <c r="K365" s="61">
        <f>L365+O365</f>
        <v>0</v>
      </c>
      <c r="L365" s="61"/>
      <c r="M365" s="61"/>
      <c r="N365" s="61"/>
      <c r="O365" s="61"/>
      <c r="P365" s="61"/>
      <c r="Q365" s="62">
        <f>F365+K365</f>
        <v>4500000</v>
      </c>
    </row>
    <row r="366" spans="1:17" s="18" customFormat="1" ht="23.25" customHeight="1" hidden="1">
      <c r="A366" s="34" t="s">
        <v>131</v>
      </c>
      <c r="B366" s="34" t="s">
        <v>114</v>
      </c>
      <c r="C366" s="34" t="s">
        <v>416</v>
      </c>
      <c r="D366" s="34"/>
      <c r="E366" s="35" t="s">
        <v>115</v>
      </c>
      <c r="F366" s="62">
        <f>G366+J366</f>
        <v>0</v>
      </c>
      <c r="G366" s="62">
        <f>G367</f>
        <v>0</v>
      </c>
      <c r="H366" s="62">
        <f>H367</f>
        <v>0</v>
      </c>
      <c r="I366" s="62">
        <f>I367</f>
        <v>0</v>
      </c>
      <c r="J366" s="62">
        <f>J367</f>
        <v>0</v>
      </c>
      <c r="K366" s="62">
        <f>L366+O366</f>
        <v>0</v>
      </c>
      <c r="L366" s="62">
        <f>L367</f>
        <v>0</v>
      </c>
      <c r="M366" s="62">
        <f>M367</f>
        <v>0</v>
      </c>
      <c r="N366" s="62">
        <f>N367</f>
        <v>0</v>
      </c>
      <c r="O366" s="62">
        <f>O367</f>
        <v>0</v>
      </c>
      <c r="P366" s="62">
        <f>P367</f>
        <v>0</v>
      </c>
      <c r="Q366" s="62">
        <f>F366+K366</f>
        <v>0</v>
      </c>
    </row>
    <row r="367" spans="1:17" s="18" customFormat="1" ht="30" hidden="1">
      <c r="A367" s="36" t="s">
        <v>757</v>
      </c>
      <c r="B367" s="36" t="s">
        <v>754</v>
      </c>
      <c r="C367" s="36"/>
      <c r="D367" s="36" t="s">
        <v>448</v>
      </c>
      <c r="E367" s="33" t="s">
        <v>755</v>
      </c>
      <c r="F367" s="69">
        <f>G367+J367</f>
        <v>0</v>
      </c>
      <c r="G367" s="69"/>
      <c r="H367" s="69"/>
      <c r="I367" s="69"/>
      <c r="J367" s="69"/>
      <c r="K367" s="69">
        <f>L367+O367</f>
        <v>0</v>
      </c>
      <c r="L367" s="69"/>
      <c r="M367" s="69"/>
      <c r="N367" s="69"/>
      <c r="O367" s="69"/>
      <c r="P367" s="69"/>
      <c r="Q367" s="65">
        <f>F367+K367</f>
        <v>0</v>
      </c>
    </row>
    <row r="368" spans="1:17" s="21" customFormat="1" ht="44.25" customHeight="1">
      <c r="A368" s="29" t="s">
        <v>367</v>
      </c>
      <c r="B368" s="39"/>
      <c r="C368" s="39" t="s">
        <v>369</v>
      </c>
      <c r="D368" s="39"/>
      <c r="E368" s="53" t="s">
        <v>640</v>
      </c>
      <c r="F368" s="58">
        <f>F369</f>
        <v>7920000</v>
      </c>
      <c r="G368" s="58">
        <f aca="true" t="shared" si="89" ref="G368:N368">G369</f>
        <v>7420000</v>
      </c>
      <c r="H368" s="58">
        <f t="shared" si="89"/>
        <v>0</v>
      </c>
      <c r="I368" s="58">
        <f t="shared" si="89"/>
        <v>0</v>
      </c>
      <c r="J368" s="58">
        <f t="shared" si="89"/>
        <v>500000</v>
      </c>
      <c r="K368" s="58">
        <f t="shared" si="89"/>
        <v>0</v>
      </c>
      <c r="L368" s="58">
        <f t="shared" si="89"/>
        <v>0</v>
      </c>
      <c r="M368" s="58">
        <f t="shared" si="89"/>
        <v>0</v>
      </c>
      <c r="N368" s="58">
        <f t="shared" si="89"/>
        <v>0</v>
      </c>
      <c r="O368" s="58">
        <f>O369</f>
        <v>0</v>
      </c>
      <c r="P368" s="58">
        <f>P369</f>
        <v>0</v>
      </c>
      <c r="Q368" s="59">
        <f>Q369</f>
        <v>7920000</v>
      </c>
    </row>
    <row r="369" spans="1:17" s="21" customFormat="1" ht="45.75" customHeight="1">
      <c r="A369" s="40" t="s">
        <v>368</v>
      </c>
      <c r="B369" s="29"/>
      <c r="C369" s="40" t="s">
        <v>369</v>
      </c>
      <c r="D369" s="40"/>
      <c r="E369" s="55" t="s">
        <v>640</v>
      </c>
      <c r="F369" s="60">
        <f aca="true" t="shared" si="90" ref="F369:F375">G369+J369</f>
        <v>7920000</v>
      </c>
      <c r="G369" s="60">
        <f>G370+G371+G374+G372</f>
        <v>7420000</v>
      </c>
      <c r="H369" s="60">
        <f>H370+H371+H374+H372</f>
        <v>0</v>
      </c>
      <c r="I369" s="60">
        <f>I370+I371+I374+I372</f>
        <v>0</v>
      </c>
      <c r="J369" s="60">
        <f>J370+J371+J374+J372</f>
        <v>500000</v>
      </c>
      <c r="K369" s="60">
        <f aca="true" t="shared" si="91" ref="K369:K375">L369+O369</f>
        <v>0</v>
      </c>
      <c r="L369" s="60">
        <f>L370+L371+L374+L372</f>
        <v>0</v>
      </c>
      <c r="M369" s="60">
        <f>M370+M371+M374+M372</f>
        <v>0</v>
      </c>
      <c r="N369" s="60">
        <f>N370+N371+N374+N372</f>
        <v>0</v>
      </c>
      <c r="O369" s="60">
        <f>O370+O371+O374+O372</f>
        <v>0</v>
      </c>
      <c r="P369" s="60">
        <f>P370+P371+P374+P372</f>
        <v>0</v>
      </c>
      <c r="Q369" s="59">
        <f aca="true" t="shared" si="92" ref="Q369:Q375">F369+K369</f>
        <v>7920000</v>
      </c>
    </row>
    <row r="370" spans="1:17" s="11" customFormat="1" ht="45">
      <c r="A370" s="23" t="s">
        <v>25</v>
      </c>
      <c r="B370" s="23" t="s">
        <v>26</v>
      </c>
      <c r="C370" s="23">
        <v>180109</v>
      </c>
      <c r="D370" s="23" t="s">
        <v>448</v>
      </c>
      <c r="E370" s="32" t="s">
        <v>370</v>
      </c>
      <c r="F370" s="61">
        <f t="shared" si="90"/>
        <v>4610000</v>
      </c>
      <c r="G370" s="61">
        <v>4110000</v>
      </c>
      <c r="H370" s="61"/>
      <c r="I370" s="61"/>
      <c r="J370" s="61">
        <v>500000</v>
      </c>
      <c r="K370" s="61">
        <f t="shared" si="91"/>
        <v>0</v>
      </c>
      <c r="L370" s="61"/>
      <c r="M370" s="61"/>
      <c r="N370" s="61"/>
      <c r="O370" s="61"/>
      <c r="P370" s="61"/>
      <c r="Q370" s="62">
        <f t="shared" si="92"/>
        <v>4610000</v>
      </c>
    </row>
    <row r="371" spans="1:17" s="11" customFormat="1" ht="30">
      <c r="A371" s="23" t="s">
        <v>371</v>
      </c>
      <c r="B371" s="23" t="s">
        <v>399</v>
      </c>
      <c r="C371" s="23">
        <v>180404</v>
      </c>
      <c r="D371" s="23" t="s">
        <v>418</v>
      </c>
      <c r="E371" s="32" t="s">
        <v>605</v>
      </c>
      <c r="F371" s="61">
        <f t="shared" si="90"/>
        <v>810000</v>
      </c>
      <c r="G371" s="61">
        <v>810000</v>
      </c>
      <c r="H371" s="61"/>
      <c r="I371" s="61"/>
      <c r="J371" s="61"/>
      <c r="K371" s="61">
        <f t="shared" si="91"/>
        <v>0</v>
      </c>
      <c r="L371" s="61"/>
      <c r="M371" s="61"/>
      <c r="N371" s="61"/>
      <c r="O371" s="61"/>
      <c r="P371" s="61"/>
      <c r="Q371" s="62">
        <f t="shared" si="92"/>
        <v>810000</v>
      </c>
    </row>
    <row r="372" spans="1:17" s="46" customFormat="1" ht="28.5">
      <c r="A372" s="34" t="s">
        <v>697</v>
      </c>
      <c r="B372" s="34" t="s">
        <v>699</v>
      </c>
      <c r="C372" s="34"/>
      <c r="D372" s="34"/>
      <c r="E372" s="35" t="s">
        <v>701</v>
      </c>
      <c r="F372" s="62">
        <f t="shared" si="90"/>
        <v>2500000</v>
      </c>
      <c r="G372" s="62">
        <f>G373</f>
        <v>2500000</v>
      </c>
      <c r="H372" s="62">
        <f>H373</f>
        <v>0</v>
      </c>
      <c r="I372" s="62">
        <f>I373</f>
        <v>0</v>
      </c>
      <c r="J372" s="62">
        <f>J373</f>
        <v>0</v>
      </c>
      <c r="K372" s="62">
        <f t="shared" si="91"/>
        <v>0</v>
      </c>
      <c r="L372" s="62">
        <f>L373</f>
        <v>0</v>
      </c>
      <c r="M372" s="62">
        <f>M373</f>
        <v>0</v>
      </c>
      <c r="N372" s="62">
        <f>N373</f>
        <v>0</v>
      </c>
      <c r="O372" s="62">
        <f>O373</f>
        <v>0</v>
      </c>
      <c r="P372" s="62">
        <f>P373</f>
        <v>0</v>
      </c>
      <c r="Q372" s="62">
        <f t="shared" si="92"/>
        <v>2500000</v>
      </c>
    </row>
    <row r="373" spans="1:17" s="31" customFormat="1" ht="30">
      <c r="A373" s="36" t="s">
        <v>698</v>
      </c>
      <c r="B373" s="36" t="s">
        <v>700</v>
      </c>
      <c r="C373" s="36"/>
      <c r="D373" s="36" t="s">
        <v>531</v>
      </c>
      <c r="E373" s="33" t="s">
        <v>702</v>
      </c>
      <c r="F373" s="69">
        <f t="shared" si="90"/>
        <v>2500000</v>
      </c>
      <c r="G373" s="69">
        <v>2500000</v>
      </c>
      <c r="H373" s="69"/>
      <c r="I373" s="69"/>
      <c r="J373" s="69"/>
      <c r="K373" s="69">
        <f t="shared" si="91"/>
        <v>0</v>
      </c>
      <c r="L373" s="69"/>
      <c r="M373" s="69"/>
      <c r="N373" s="69"/>
      <c r="O373" s="69"/>
      <c r="P373" s="69"/>
      <c r="Q373" s="65">
        <f t="shared" si="92"/>
        <v>2500000</v>
      </c>
    </row>
    <row r="374" spans="1:17" s="11" customFormat="1" ht="21" customHeight="1" hidden="1">
      <c r="A374" s="34" t="s">
        <v>372</v>
      </c>
      <c r="B374" s="34" t="s">
        <v>114</v>
      </c>
      <c r="C374" s="34" t="s">
        <v>416</v>
      </c>
      <c r="D374" s="34"/>
      <c r="E374" s="35" t="s">
        <v>115</v>
      </c>
      <c r="F374" s="62">
        <f t="shared" si="90"/>
        <v>0</v>
      </c>
      <c r="G374" s="62">
        <f>G375</f>
        <v>0</v>
      </c>
      <c r="H374" s="62">
        <f>H375</f>
        <v>0</v>
      </c>
      <c r="I374" s="62">
        <f>I375</f>
        <v>0</v>
      </c>
      <c r="J374" s="62">
        <f>J375</f>
        <v>0</v>
      </c>
      <c r="K374" s="62">
        <f t="shared" si="91"/>
        <v>0</v>
      </c>
      <c r="L374" s="62">
        <f>L375</f>
        <v>0</v>
      </c>
      <c r="M374" s="62">
        <f>M375</f>
        <v>0</v>
      </c>
      <c r="N374" s="62">
        <f>N375</f>
        <v>0</v>
      </c>
      <c r="O374" s="62">
        <f>O375</f>
        <v>0</v>
      </c>
      <c r="P374" s="62">
        <f>P375</f>
        <v>0</v>
      </c>
      <c r="Q374" s="62">
        <f t="shared" si="92"/>
        <v>0</v>
      </c>
    </row>
    <row r="375" spans="1:17" s="11" customFormat="1" ht="30" hidden="1">
      <c r="A375" s="36" t="s">
        <v>758</v>
      </c>
      <c r="B375" s="36" t="s">
        <v>754</v>
      </c>
      <c r="C375" s="36"/>
      <c r="D375" s="36" t="s">
        <v>448</v>
      </c>
      <c r="E375" s="33" t="s">
        <v>755</v>
      </c>
      <c r="F375" s="69">
        <f t="shared" si="90"/>
        <v>0</v>
      </c>
      <c r="G375" s="69"/>
      <c r="H375" s="69"/>
      <c r="I375" s="69"/>
      <c r="J375" s="69"/>
      <c r="K375" s="69">
        <f t="shared" si="91"/>
        <v>0</v>
      </c>
      <c r="L375" s="69"/>
      <c r="M375" s="69"/>
      <c r="N375" s="69"/>
      <c r="O375" s="69"/>
      <c r="P375" s="69"/>
      <c r="Q375" s="65">
        <f t="shared" si="92"/>
        <v>0</v>
      </c>
    </row>
    <row r="376" spans="1:17" s="21" customFormat="1" ht="57">
      <c r="A376" s="29" t="s">
        <v>350</v>
      </c>
      <c r="B376" s="39"/>
      <c r="C376" s="39" t="s">
        <v>352</v>
      </c>
      <c r="D376" s="39"/>
      <c r="E376" s="53" t="s">
        <v>637</v>
      </c>
      <c r="F376" s="58">
        <f>F377</f>
        <v>0</v>
      </c>
      <c r="G376" s="58">
        <f aca="true" t="shared" si="93" ref="G376:Q376">G377</f>
        <v>0</v>
      </c>
      <c r="H376" s="58">
        <f t="shared" si="93"/>
        <v>0</v>
      </c>
      <c r="I376" s="58">
        <f t="shared" si="93"/>
        <v>0</v>
      </c>
      <c r="J376" s="58">
        <f t="shared" si="93"/>
        <v>0</v>
      </c>
      <c r="K376" s="58">
        <f t="shared" si="93"/>
        <v>255862488</v>
      </c>
      <c r="L376" s="58">
        <f t="shared" si="93"/>
        <v>7790000</v>
      </c>
      <c r="M376" s="58">
        <f t="shared" si="93"/>
        <v>0</v>
      </c>
      <c r="N376" s="58">
        <f t="shared" si="93"/>
        <v>0</v>
      </c>
      <c r="O376" s="58">
        <f t="shared" si="93"/>
        <v>248072488</v>
      </c>
      <c r="P376" s="58">
        <f t="shared" si="93"/>
        <v>8717677</v>
      </c>
      <c r="Q376" s="59">
        <f t="shared" si="93"/>
        <v>255862488</v>
      </c>
    </row>
    <row r="377" spans="1:17" s="21" customFormat="1" ht="40.5" customHeight="1">
      <c r="A377" s="40" t="s">
        <v>351</v>
      </c>
      <c r="B377" s="29"/>
      <c r="C377" s="40" t="s">
        <v>352</v>
      </c>
      <c r="D377" s="40"/>
      <c r="E377" s="55" t="s">
        <v>637</v>
      </c>
      <c r="F377" s="60">
        <f aca="true" t="shared" si="94" ref="F377:F382">G377+J377</f>
        <v>0</v>
      </c>
      <c r="G377" s="60">
        <f>G378+G381+G382</f>
        <v>0</v>
      </c>
      <c r="H377" s="60">
        <f>H378+H381+H382</f>
        <v>0</v>
      </c>
      <c r="I377" s="60">
        <f>I378+I381+I382</f>
        <v>0</v>
      </c>
      <c r="J377" s="60">
        <f>J378+J381+J382</f>
        <v>0</v>
      </c>
      <c r="K377" s="60">
        <f aca="true" t="shared" si="95" ref="K377:K382">L377+O377</f>
        <v>255862488</v>
      </c>
      <c r="L377" s="60">
        <f>L378+L381+L382</f>
        <v>7790000</v>
      </c>
      <c r="M377" s="60">
        <f>M378+M381+M382</f>
        <v>0</v>
      </c>
      <c r="N377" s="60">
        <f>N378+N381+N382</f>
        <v>0</v>
      </c>
      <c r="O377" s="60">
        <f>O378+O381+O382</f>
        <v>248072488</v>
      </c>
      <c r="P377" s="60">
        <f>P378+P381+P382</f>
        <v>8717677</v>
      </c>
      <c r="Q377" s="59">
        <f aca="true" t="shared" si="96" ref="Q377:Q382">F377+K377</f>
        <v>255862488</v>
      </c>
    </row>
    <row r="378" spans="1:17" s="46" customFormat="1" ht="42.75" hidden="1">
      <c r="A378" s="34" t="s">
        <v>353</v>
      </c>
      <c r="B378" s="34" t="s">
        <v>318</v>
      </c>
      <c r="C378" s="34">
        <v>240601</v>
      </c>
      <c r="D378" s="34"/>
      <c r="E378" s="35" t="s">
        <v>319</v>
      </c>
      <c r="F378" s="62">
        <f t="shared" si="94"/>
        <v>0</v>
      </c>
      <c r="G378" s="62">
        <f>G379+G380</f>
        <v>0</v>
      </c>
      <c r="H378" s="62">
        <f>H379+H380</f>
        <v>0</v>
      </c>
      <c r="I378" s="62">
        <f>I379+I380</f>
        <v>0</v>
      </c>
      <c r="J378" s="62">
        <f>J379+J380</f>
        <v>0</v>
      </c>
      <c r="K378" s="62">
        <f t="shared" si="95"/>
        <v>0</v>
      </c>
      <c r="L378" s="62">
        <f>L379+L380</f>
        <v>0</v>
      </c>
      <c r="M378" s="62">
        <f>M379+M380</f>
        <v>0</v>
      </c>
      <c r="N378" s="62">
        <f>N379+N380</f>
        <v>0</v>
      </c>
      <c r="O378" s="62">
        <f>O379+O380</f>
        <v>0</v>
      </c>
      <c r="P378" s="62">
        <f>P379+P380</f>
        <v>0</v>
      </c>
      <c r="Q378" s="62">
        <f t="shared" si="96"/>
        <v>0</v>
      </c>
    </row>
    <row r="379" spans="1:17" s="31" customFormat="1" ht="15" hidden="1">
      <c r="A379" s="36" t="s">
        <v>354</v>
      </c>
      <c r="B379" s="36" t="s">
        <v>321</v>
      </c>
      <c r="C379" s="36">
        <v>240601</v>
      </c>
      <c r="D379" s="36" t="s">
        <v>420</v>
      </c>
      <c r="E379" s="33" t="s">
        <v>421</v>
      </c>
      <c r="F379" s="69">
        <f t="shared" si="94"/>
        <v>0</v>
      </c>
      <c r="G379" s="69"/>
      <c r="H379" s="69"/>
      <c r="I379" s="69"/>
      <c r="J379" s="69"/>
      <c r="K379" s="69">
        <f t="shared" si="95"/>
        <v>0</v>
      </c>
      <c r="L379" s="69"/>
      <c r="M379" s="69"/>
      <c r="N379" s="69"/>
      <c r="O379" s="69"/>
      <c r="P379" s="69"/>
      <c r="Q379" s="65">
        <f t="shared" si="96"/>
        <v>0</v>
      </c>
    </row>
    <row r="380" spans="1:17" s="31" customFormat="1" ht="45" hidden="1">
      <c r="A380" s="36" t="s">
        <v>355</v>
      </c>
      <c r="B380" s="36" t="s">
        <v>323</v>
      </c>
      <c r="C380" s="36" t="s">
        <v>419</v>
      </c>
      <c r="D380" s="36" t="s">
        <v>324</v>
      </c>
      <c r="E380" s="33" t="s">
        <v>325</v>
      </c>
      <c r="F380" s="69">
        <f t="shared" si="94"/>
        <v>0</v>
      </c>
      <c r="G380" s="69"/>
      <c r="H380" s="69"/>
      <c r="I380" s="69"/>
      <c r="J380" s="69"/>
      <c r="K380" s="69">
        <f t="shared" si="95"/>
        <v>0</v>
      </c>
      <c r="L380" s="69"/>
      <c r="M380" s="69"/>
      <c r="N380" s="69"/>
      <c r="O380" s="69"/>
      <c r="P380" s="69"/>
      <c r="Q380" s="65">
        <f t="shared" si="96"/>
        <v>0</v>
      </c>
    </row>
    <row r="381" spans="1:17" s="11" customFormat="1" ht="30">
      <c r="A381" s="23" t="s">
        <v>356</v>
      </c>
      <c r="B381" s="23" t="s">
        <v>397</v>
      </c>
      <c r="C381" s="23" t="s">
        <v>526</v>
      </c>
      <c r="D381" s="23" t="s">
        <v>523</v>
      </c>
      <c r="E381" s="32" t="s">
        <v>357</v>
      </c>
      <c r="F381" s="61">
        <f t="shared" si="94"/>
        <v>0</v>
      </c>
      <c r="G381" s="61"/>
      <c r="H381" s="61"/>
      <c r="I381" s="61"/>
      <c r="J381" s="61"/>
      <c r="K381" s="61">
        <f t="shared" si="95"/>
        <v>156748634</v>
      </c>
      <c r="L381" s="61">
        <v>7790000</v>
      </c>
      <c r="M381" s="61">
        <v>0</v>
      </c>
      <c r="N381" s="61">
        <v>0</v>
      </c>
      <c r="O381" s="61">
        <v>148958634</v>
      </c>
      <c r="P381" s="61"/>
      <c r="Q381" s="62">
        <f t="shared" si="96"/>
        <v>156748634</v>
      </c>
    </row>
    <row r="382" spans="1:17" s="11" customFormat="1" ht="60">
      <c r="A382" s="23" t="s">
        <v>358</v>
      </c>
      <c r="B382" s="23" t="s">
        <v>359</v>
      </c>
      <c r="C382" s="23" t="s">
        <v>430</v>
      </c>
      <c r="D382" s="23" t="s">
        <v>408</v>
      </c>
      <c r="E382" s="32" t="s">
        <v>27</v>
      </c>
      <c r="F382" s="61">
        <f t="shared" si="94"/>
        <v>0</v>
      </c>
      <c r="G382" s="61"/>
      <c r="H382" s="61"/>
      <c r="I382" s="61"/>
      <c r="J382" s="61"/>
      <c r="K382" s="61">
        <f t="shared" si="95"/>
        <v>99113854</v>
      </c>
      <c r="L382" s="61"/>
      <c r="M382" s="61"/>
      <c r="N382" s="61"/>
      <c r="O382" s="61">
        <v>99113854</v>
      </c>
      <c r="P382" s="61">
        <v>8717677</v>
      </c>
      <c r="Q382" s="62">
        <f t="shared" si="96"/>
        <v>99113854</v>
      </c>
    </row>
    <row r="383" spans="1:17" s="11" customFormat="1" ht="40.5" customHeight="1">
      <c r="A383" s="29" t="s">
        <v>685</v>
      </c>
      <c r="B383" s="39"/>
      <c r="C383" s="39" t="s">
        <v>689</v>
      </c>
      <c r="D383" s="39"/>
      <c r="E383" s="53" t="s">
        <v>639</v>
      </c>
      <c r="F383" s="58">
        <f>F384</f>
        <v>3934345</v>
      </c>
      <c r="G383" s="58">
        <f aca="true" t="shared" si="97" ref="G383:Q383">G384</f>
        <v>3934345</v>
      </c>
      <c r="H383" s="58">
        <f t="shared" si="97"/>
        <v>0</v>
      </c>
      <c r="I383" s="58">
        <f t="shared" si="97"/>
        <v>10000</v>
      </c>
      <c r="J383" s="58">
        <f t="shared" si="97"/>
        <v>0</v>
      </c>
      <c r="K383" s="58">
        <f t="shared" si="97"/>
        <v>3429500</v>
      </c>
      <c r="L383" s="58">
        <f t="shared" si="97"/>
        <v>0</v>
      </c>
      <c r="M383" s="58">
        <f t="shared" si="97"/>
        <v>0</v>
      </c>
      <c r="N383" s="58">
        <f t="shared" si="97"/>
        <v>0</v>
      </c>
      <c r="O383" s="58">
        <f t="shared" si="97"/>
        <v>3429500</v>
      </c>
      <c r="P383" s="58">
        <f t="shared" si="97"/>
        <v>3429500</v>
      </c>
      <c r="Q383" s="59">
        <f t="shared" si="97"/>
        <v>7363845</v>
      </c>
    </row>
    <row r="384" spans="1:17" s="11" customFormat="1" ht="45">
      <c r="A384" s="40" t="s">
        <v>686</v>
      </c>
      <c r="B384" s="29"/>
      <c r="C384" s="40" t="s">
        <v>689</v>
      </c>
      <c r="D384" s="40"/>
      <c r="E384" s="55" t="s">
        <v>639</v>
      </c>
      <c r="F384" s="60">
        <f>G384+J384</f>
        <v>3934345</v>
      </c>
      <c r="G384" s="60">
        <f>G385+G389+G386</f>
        <v>3934345</v>
      </c>
      <c r="H384" s="60">
        <f>H385+H389+H386</f>
        <v>0</v>
      </c>
      <c r="I384" s="60">
        <f>I385+I389+I386</f>
        <v>10000</v>
      </c>
      <c r="J384" s="60">
        <f>J385+J389+J386</f>
        <v>0</v>
      </c>
      <c r="K384" s="60">
        <f>L384+O384</f>
        <v>3429500</v>
      </c>
      <c r="L384" s="60">
        <f>L385+L389+L386</f>
        <v>0</v>
      </c>
      <c r="M384" s="60">
        <f>M385+M389+M386</f>
        <v>0</v>
      </c>
      <c r="N384" s="60">
        <f>N385+N389+N386</f>
        <v>0</v>
      </c>
      <c r="O384" s="60">
        <f>O385+O389+O386</f>
        <v>3429500</v>
      </c>
      <c r="P384" s="60">
        <f>P385+P389+P386</f>
        <v>3429500</v>
      </c>
      <c r="Q384" s="59">
        <f>F384+K384</f>
        <v>7363845</v>
      </c>
    </row>
    <row r="385" spans="1:17" s="11" customFormat="1" ht="45">
      <c r="A385" s="23" t="s">
        <v>687</v>
      </c>
      <c r="B385" s="23" t="s">
        <v>366</v>
      </c>
      <c r="C385" s="23">
        <v>210105</v>
      </c>
      <c r="D385" s="23" t="s">
        <v>431</v>
      </c>
      <c r="E385" s="32" t="s">
        <v>28</v>
      </c>
      <c r="F385" s="61">
        <f>G385+J385</f>
        <v>1934345</v>
      </c>
      <c r="G385" s="61">
        <v>1934345</v>
      </c>
      <c r="H385" s="61"/>
      <c r="I385" s="61">
        <v>10000</v>
      </c>
      <c r="J385" s="61"/>
      <c r="K385" s="61">
        <f>L385+O385</f>
        <v>1429500</v>
      </c>
      <c r="L385" s="61"/>
      <c r="M385" s="61"/>
      <c r="N385" s="61"/>
      <c r="O385" s="61">
        <v>1429500</v>
      </c>
      <c r="P385" s="61">
        <v>1429500</v>
      </c>
      <c r="Q385" s="62">
        <f>F385+K385</f>
        <v>3363845</v>
      </c>
    </row>
    <row r="386" spans="1:17" s="18" customFormat="1" ht="24" customHeight="1">
      <c r="A386" s="23" t="s">
        <v>347</v>
      </c>
      <c r="B386" s="23" t="s">
        <v>117</v>
      </c>
      <c r="C386" s="23">
        <v>250380</v>
      </c>
      <c r="D386" s="23" t="s">
        <v>408</v>
      </c>
      <c r="E386" s="32" t="s">
        <v>116</v>
      </c>
      <c r="F386" s="61">
        <f>G386+J386</f>
        <v>0</v>
      </c>
      <c r="G386" s="61">
        <f>G388</f>
        <v>0</v>
      </c>
      <c r="H386" s="61">
        <f aca="true" t="shared" si="98" ref="H386:P386">H388</f>
        <v>0</v>
      </c>
      <c r="I386" s="61">
        <f t="shared" si="98"/>
        <v>0</v>
      </c>
      <c r="J386" s="61">
        <f t="shared" si="98"/>
        <v>0</v>
      </c>
      <c r="K386" s="61">
        <f>L386+O386</f>
        <v>1000000</v>
      </c>
      <c r="L386" s="61">
        <f t="shared" si="98"/>
        <v>0</v>
      </c>
      <c r="M386" s="61">
        <f t="shared" si="98"/>
        <v>0</v>
      </c>
      <c r="N386" s="61">
        <f t="shared" si="98"/>
        <v>0</v>
      </c>
      <c r="O386" s="61">
        <f t="shared" si="98"/>
        <v>1000000</v>
      </c>
      <c r="P386" s="61">
        <f t="shared" si="98"/>
        <v>1000000</v>
      </c>
      <c r="Q386" s="62">
        <f>F386+K386</f>
        <v>1000000</v>
      </c>
    </row>
    <row r="387" spans="1:17" s="11" customFormat="1" ht="15.75" customHeight="1">
      <c r="A387" s="23"/>
      <c r="B387" s="23"/>
      <c r="C387" s="23"/>
      <c r="D387" s="23"/>
      <c r="E387" s="32" t="s">
        <v>451</v>
      </c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2"/>
    </row>
    <row r="388" spans="1:17" s="18" customFormat="1" ht="45">
      <c r="A388" s="23"/>
      <c r="B388" s="23"/>
      <c r="C388" s="23"/>
      <c r="D388" s="23"/>
      <c r="E388" s="32" t="s">
        <v>400</v>
      </c>
      <c r="F388" s="61">
        <f>G388+J388</f>
        <v>0</v>
      </c>
      <c r="G388" s="61"/>
      <c r="H388" s="61"/>
      <c r="I388" s="61"/>
      <c r="J388" s="61"/>
      <c r="K388" s="61">
        <f>L388+O388</f>
        <v>1000000</v>
      </c>
      <c r="L388" s="61"/>
      <c r="M388" s="61"/>
      <c r="N388" s="61"/>
      <c r="O388" s="61">
        <v>1000000</v>
      </c>
      <c r="P388" s="61">
        <v>1000000</v>
      </c>
      <c r="Q388" s="62">
        <f>F388+K388</f>
        <v>1000000</v>
      </c>
    </row>
    <row r="389" spans="1:17" s="11" customFormat="1" ht="60">
      <c r="A389" s="23" t="s">
        <v>688</v>
      </c>
      <c r="B389" s="23" t="s">
        <v>359</v>
      </c>
      <c r="C389" s="23" t="s">
        <v>430</v>
      </c>
      <c r="D389" s="23" t="s">
        <v>408</v>
      </c>
      <c r="E389" s="32" t="s">
        <v>27</v>
      </c>
      <c r="F389" s="61">
        <f>G389+J389</f>
        <v>2000000</v>
      </c>
      <c r="G389" s="61">
        <v>2000000</v>
      </c>
      <c r="H389" s="61"/>
      <c r="I389" s="61"/>
      <c r="J389" s="61"/>
      <c r="K389" s="61">
        <f>L389+O389</f>
        <v>1000000</v>
      </c>
      <c r="L389" s="61"/>
      <c r="M389" s="61"/>
      <c r="N389" s="61"/>
      <c r="O389" s="61">
        <v>1000000</v>
      </c>
      <c r="P389" s="61">
        <v>1000000</v>
      </c>
      <c r="Q389" s="62">
        <f>F389+K389</f>
        <v>3000000</v>
      </c>
    </row>
    <row r="390" spans="1:17" s="20" customFormat="1" ht="57">
      <c r="A390" s="29" t="s">
        <v>664</v>
      </c>
      <c r="B390" s="39"/>
      <c r="C390" s="39" t="s">
        <v>668</v>
      </c>
      <c r="D390" s="39"/>
      <c r="E390" s="53" t="s">
        <v>634</v>
      </c>
      <c r="F390" s="58">
        <f aca="true" t="shared" si="99" ref="F390:Q390">F391</f>
        <v>2750000</v>
      </c>
      <c r="G390" s="58">
        <f t="shared" si="99"/>
        <v>2750000</v>
      </c>
      <c r="H390" s="58">
        <f t="shared" si="99"/>
        <v>0</v>
      </c>
      <c r="I390" s="58">
        <f t="shared" si="99"/>
        <v>0</v>
      </c>
      <c r="J390" s="58">
        <f t="shared" si="99"/>
        <v>0</v>
      </c>
      <c r="K390" s="58">
        <f t="shared" si="99"/>
        <v>250000</v>
      </c>
      <c r="L390" s="58">
        <f t="shared" si="99"/>
        <v>0</v>
      </c>
      <c r="M390" s="58">
        <f t="shared" si="99"/>
        <v>0</v>
      </c>
      <c r="N390" s="58">
        <f t="shared" si="99"/>
        <v>0</v>
      </c>
      <c r="O390" s="58">
        <f t="shared" si="99"/>
        <v>250000</v>
      </c>
      <c r="P390" s="58">
        <f t="shared" si="99"/>
        <v>250000</v>
      </c>
      <c r="Q390" s="59">
        <f t="shared" si="99"/>
        <v>3000000</v>
      </c>
    </row>
    <row r="391" spans="1:17" s="20" customFormat="1" ht="45">
      <c r="A391" s="40" t="s">
        <v>665</v>
      </c>
      <c r="B391" s="39"/>
      <c r="C391" s="40" t="s">
        <v>668</v>
      </c>
      <c r="D391" s="40"/>
      <c r="E391" s="55" t="s">
        <v>634</v>
      </c>
      <c r="F391" s="60">
        <f>G391+J391</f>
        <v>2750000</v>
      </c>
      <c r="G391" s="60">
        <f>G392+G393</f>
        <v>2750000</v>
      </c>
      <c r="H391" s="60">
        <f>H392+H393</f>
        <v>0</v>
      </c>
      <c r="I391" s="60">
        <f>I392+I393</f>
        <v>0</v>
      </c>
      <c r="J391" s="60">
        <f>J392+J393</f>
        <v>0</v>
      </c>
      <c r="K391" s="60">
        <f>L391+O391</f>
        <v>250000</v>
      </c>
      <c r="L391" s="60">
        <f>L392+L393</f>
        <v>0</v>
      </c>
      <c r="M391" s="60">
        <f>M392+M393</f>
        <v>0</v>
      </c>
      <c r="N391" s="60">
        <f>N392+N393</f>
        <v>0</v>
      </c>
      <c r="O391" s="60">
        <f>O392+O393</f>
        <v>250000</v>
      </c>
      <c r="P391" s="60">
        <f>P392+P393</f>
        <v>250000</v>
      </c>
      <c r="Q391" s="59">
        <f>F391+K391</f>
        <v>3000000</v>
      </c>
    </row>
    <row r="392" spans="1:17" s="11" customFormat="1" ht="60" hidden="1">
      <c r="A392" s="23" t="s">
        <v>666</v>
      </c>
      <c r="B392" s="23" t="s">
        <v>598</v>
      </c>
      <c r="C392" s="23">
        <v>110103</v>
      </c>
      <c r="D392" s="23" t="s">
        <v>410</v>
      </c>
      <c r="E392" s="32" t="s">
        <v>264</v>
      </c>
      <c r="F392" s="61">
        <f>G392+J392</f>
        <v>0</v>
      </c>
      <c r="G392" s="61"/>
      <c r="H392" s="61"/>
      <c r="I392" s="61"/>
      <c r="J392" s="61"/>
      <c r="K392" s="61">
        <f>L392+O392</f>
        <v>0</v>
      </c>
      <c r="L392" s="61"/>
      <c r="M392" s="61"/>
      <c r="N392" s="61"/>
      <c r="O392" s="61"/>
      <c r="P392" s="61"/>
      <c r="Q392" s="62">
        <f>F392+K392</f>
        <v>0</v>
      </c>
    </row>
    <row r="393" spans="1:17" s="11" customFormat="1" ht="28.5">
      <c r="A393" s="34" t="s">
        <v>667</v>
      </c>
      <c r="B393" s="34" t="s">
        <v>271</v>
      </c>
      <c r="C393" s="34">
        <v>110502</v>
      </c>
      <c r="D393" s="34"/>
      <c r="E393" s="35" t="s">
        <v>272</v>
      </c>
      <c r="F393" s="62">
        <f>G393+J393</f>
        <v>2750000</v>
      </c>
      <c r="G393" s="62">
        <f>G394</f>
        <v>2750000</v>
      </c>
      <c r="H393" s="62">
        <f>H394</f>
        <v>0</v>
      </c>
      <c r="I393" s="62">
        <f>I394</f>
        <v>0</v>
      </c>
      <c r="J393" s="62">
        <f>J394</f>
        <v>0</v>
      </c>
      <c r="K393" s="62">
        <f>L393+O393</f>
        <v>250000</v>
      </c>
      <c r="L393" s="62">
        <f>L394</f>
        <v>0</v>
      </c>
      <c r="M393" s="62">
        <f>M394</f>
        <v>0</v>
      </c>
      <c r="N393" s="62">
        <f>N394</f>
        <v>0</v>
      </c>
      <c r="O393" s="62">
        <f>O394</f>
        <v>250000</v>
      </c>
      <c r="P393" s="62">
        <f>P394</f>
        <v>250000</v>
      </c>
      <c r="Q393" s="62">
        <f>F393+K393</f>
        <v>3000000</v>
      </c>
    </row>
    <row r="394" spans="1:17" s="11" customFormat="1" ht="30">
      <c r="A394" s="36" t="s">
        <v>767</v>
      </c>
      <c r="B394" s="36" t="s">
        <v>764</v>
      </c>
      <c r="C394" s="36"/>
      <c r="D394" s="36" t="s">
        <v>412</v>
      </c>
      <c r="E394" s="33" t="s">
        <v>766</v>
      </c>
      <c r="F394" s="69">
        <f>G394+J394</f>
        <v>2750000</v>
      </c>
      <c r="G394" s="69">
        <v>2750000</v>
      </c>
      <c r="H394" s="69"/>
      <c r="I394" s="69"/>
      <c r="J394" s="69"/>
      <c r="K394" s="69">
        <f>L394+O394</f>
        <v>250000</v>
      </c>
      <c r="L394" s="69"/>
      <c r="M394" s="69"/>
      <c r="N394" s="69"/>
      <c r="O394" s="69">
        <v>250000</v>
      </c>
      <c r="P394" s="69">
        <v>250000</v>
      </c>
      <c r="Q394" s="65">
        <f>F394+K394</f>
        <v>3000000</v>
      </c>
    </row>
    <row r="395" spans="1:17" s="21" customFormat="1" ht="42.75">
      <c r="A395" s="29" t="s">
        <v>373</v>
      </c>
      <c r="B395" s="39"/>
      <c r="C395" s="39" t="s">
        <v>375</v>
      </c>
      <c r="D395" s="39"/>
      <c r="E395" s="53" t="s">
        <v>641</v>
      </c>
      <c r="F395" s="58">
        <f>F396</f>
        <v>10510466657</v>
      </c>
      <c r="G395" s="58">
        <f aca="true" t="shared" si="100" ref="G395:Q395">G396</f>
        <v>10459352300</v>
      </c>
      <c r="H395" s="58">
        <f t="shared" si="100"/>
        <v>0</v>
      </c>
      <c r="I395" s="58">
        <f t="shared" si="100"/>
        <v>0</v>
      </c>
      <c r="J395" s="58">
        <f t="shared" si="100"/>
        <v>1114357</v>
      </c>
      <c r="K395" s="58">
        <f t="shared" si="100"/>
        <v>10530000</v>
      </c>
      <c r="L395" s="58">
        <f t="shared" si="100"/>
        <v>0</v>
      </c>
      <c r="M395" s="58">
        <f t="shared" si="100"/>
        <v>0</v>
      </c>
      <c r="N395" s="58">
        <f t="shared" si="100"/>
        <v>0</v>
      </c>
      <c r="O395" s="58">
        <f t="shared" si="100"/>
        <v>10530000</v>
      </c>
      <c r="P395" s="58">
        <f t="shared" si="100"/>
        <v>10530000</v>
      </c>
      <c r="Q395" s="59">
        <f t="shared" si="100"/>
        <v>10520996657</v>
      </c>
    </row>
    <row r="396" spans="1:17" s="21" customFormat="1" ht="40.5" customHeight="1">
      <c r="A396" s="40" t="s">
        <v>374</v>
      </c>
      <c r="B396" s="29"/>
      <c r="C396" s="40" t="s">
        <v>375</v>
      </c>
      <c r="D396" s="40"/>
      <c r="E396" s="55" t="s">
        <v>641</v>
      </c>
      <c r="F396" s="60">
        <f>F397+F398+F400+F403+F401+F402+F406+F405+F404+F399</f>
        <v>10510466657</v>
      </c>
      <c r="G396" s="60">
        <f>G397+G398+G400+G403+G401+G402+G406+G405+G404+G399</f>
        <v>10459352300</v>
      </c>
      <c r="H396" s="60">
        <f aca="true" t="shared" si="101" ref="H396:Q396">H397+H398+H400+H403+H401+H402+H406+H405+H404+H399</f>
        <v>0</v>
      </c>
      <c r="I396" s="60">
        <f t="shared" si="101"/>
        <v>0</v>
      </c>
      <c r="J396" s="60">
        <f t="shared" si="101"/>
        <v>1114357</v>
      </c>
      <c r="K396" s="60">
        <f t="shared" si="101"/>
        <v>10530000</v>
      </c>
      <c r="L396" s="60">
        <f t="shared" si="101"/>
        <v>0</v>
      </c>
      <c r="M396" s="60">
        <f t="shared" si="101"/>
        <v>0</v>
      </c>
      <c r="N396" s="60">
        <f t="shared" si="101"/>
        <v>0</v>
      </c>
      <c r="O396" s="60">
        <f t="shared" si="101"/>
        <v>10530000</v>
      </c>
      <c r="P396" s="60">
        <f t="shared" si="101"/>
        <v>10530000</v>
      </c>
      <c r="Q396" s="59">
        <f t="shared" si="101"/>
        <v>10520996657</v>
      </c>
    </row>
    <row r="397" spans="1:17" s="11" customFormat="1" ht="18" customHeight="1">
      <c r="A397" s="23" t="s">
        <v>376</v>
      </c>
      <c r="B397" s="23" t="s">
        <v>606</v>
      </c>
      <c r="C397" s="23">
        <v>250102</v>
      </c>
      <c r="D397" s="23" t="s">
        <v>413</v>
      </c>
      <c r="E397" s="32" t="s">
        <v>499</v>
      </c>
      <c r="F397" s="61">
        <v>50000000</v>
      </c>
      <c r="G397" s="61"/>
      <c r="H397" s="61"/>
      <c r="I397" s="61"/>
      <c r="J397" s="61"/>
      <c r="K397" s="61">
        <f aca="true" t="shared" si="102" ref="K397:K403">L397+O397</f>
        <v>0</v>
      </c>
      <c r="L397" s="61"/>
      <c r="M397" s="61"/>
      <c r="N397" s="61"/>
      <c r="O397" s="61"/>
      <c r="P397" s="61"/>
      <c r="Q397" s="62">
        <f aca="true" t="shared" si="103" ref="Q397:Q406">F397+K397</f>
        <v>50000000</v>
      </c>
    </row>
    <row r="398" spans="1:17" s="11" customFormat="1" ht="18" customHeight="1">
      <c r="A398" s="23" t="s">
        <v>377</v>
      </c>
      <c r="B398" s="23" t="s">
        <v>601</v>
      </c>
      <c r="C398" s="23" t="s">
        <v>436</v>
      </c>
      <c r="D398" s="23" t="s">
        <v>408</v>
      </c>
      <c r="E398" s="32" t="s">
        <v>437</v>
      </c>
      <c r="F398" s="61">
        <f aca="true" t="shared" si="104" ref="F398:F406">G398+J398</f>
        <v>359294600</v>
      </c>
      <c r="G398" s="61">
        <v>359294600</v>
      </c>
      <c r="H398" s="61"/>
      <c r="I398" s="61"/>
      <c r="J398" s="61"/>
      <c r="K398" s="61">
        <f t="shared" si="102"/>
        <v>0</v>
      </c>
      <c r="L398" s="61"/>
      <c r="M398" s="61"/>
      <c r="N398" s="61"/>
      <c r="O398" s="61"/>
      <c r="P398" s="61"/>
      <c r="Q398" s="62">
        <f t="shared" si="103"/>
        <v>359294600</v>
      </c>
    </row>
    <row r="399" spans="1:17" s="11" customFormat="1" ht="90">
      <c r="A399" s="23" t="s">
        <v>707</v>
      </c>
      <c r="B399" s="23" t="s">
        <v>706</v>
      </c>
      <c r="C399" s="23" t="s">
        <v>432</v>
      </c>
      <c r="D399" s="23" t="s">
        <v>408</v>
      </c>
      <c r="E399" s="32" t="s">
        <v>829</v>
      </c>
      <c r="F399" s="61">
        <f>G399+J399</f>
        <v>189419500</v>
      </c>
      <c r="G399" s="61">
        <v>189419500</v>
      </c>
      <c r="H399" s="61"/>
      <c r="I399" s="61"/>
      <c r="J399" s="61"/>
      <c r="K399" s="61">
        <f>L399+O399</f>
        <v>0</v>
      </c>
      <c r="L399" s="61"/>
      <c r="M399" s="61"/>
      <c r="N399" s="61"/>
      <c r="O399" s="61"/>
      <c r="P399" s="61"/>
      <c r="Q399" s="62">
        <f>F399+K399</f>
        <v>189419500</v>
      </c>
    </row>
    <row r="400" spans="1:17" s="11" customFormat="1" ht="28.5" customHeight="1">
      <c r="A400" s="23" t="s">
        <v>378</v>
      </c>
      <c r="B400" s="23" t="s">
        <v>602</v>
      </c>
      <c r="C400" s="23" t="s">
        <v>432</v>
      </c>
      <c r="D400" s="23" t="s">
        <v>408</v>
      </c>
      <c r="E400" s="32" t="s">
        <v>4</v>
      </c>
      <c r="F400" s="61">
        <f t="shared" si="104"/>
        <v>15300000</v>
      </c>
      <c r="G400" s="61">
        <v>15300000</v>
      </c>
      <c r="H400" s="61"/>
      <c r="I400" s="61"/>
      <c r="J400" s="61"/>
      <c r="K400" s="61">
        <f t="shared" si="102"/>
        <v>0</v>
      </c>
      <c r="L400" s="61"/>
      <c r="M400" s="61"/>
      <c r="N400" s="61"/>
      <c r="O400" s="61"/>
      <c r="P400" s="61"/>
      <c r="Q400" s="62">
        <f t="shared" si="103"/>
        <v>15300000</v>
      </c>
    </row>
    <row r="401" spans="1:17" s="11" customFormat="1" ht="164.25" customHeight="1">
      <c r="A401" s="23" t="s">
        <v>382</v>
      </c>
      <c r="B401" s="23" t="s">
        <v>381</v>
      </c>
      <c r="C401" s="23">
        <v>250328</v>
      </c>
      <c r="D401" s="23" t="s">
        <v>408</v>
      </c>
      <c r="E401" s="32" t="s">
        <v>806</v>
      </c>
      <c r="F401" s="61">
        <f t="shared" si="104"/>
        <v>5455127500</v>
      </c>
      <c r="G401" s="61">
        <v>5455127500</v>
      </c>
      <c r="H401" s="61"/>
      <c r="I401" s="61"/>
      <c r="J401" s="61"/>
      <c r="K401" s="61">
        <f>L401+O401</f>
        <v>0</v>
      </c>
      <c r="L401" s="61"/>
      <c r="M401" s="61"/>
      <c r="N401" s="61"/>
      <c r="O401" s="61"/>
      <c r="P401" s="61"/>
      <c r="Q401" s="62">
        <f t="shared" si="103"/>
        <v>5455127500</v>
      </c>
    </row>
    <row r="402" spans="1:17" s="11" customFormat="1" ht="108.75" customHeight="1">
      <c r="A402" s="23" t="s">
        <v>383</v>
      </c>
      <c r="B402" s="23" t="s">
        <v>384</v>
      </c>
      <c r="C402" s="23">
        <v>250330</v>
      </c>
      <c r="D402" s="23" t="s">
        <v>408</v>
      </c>
      <c r="E402" s="32" t="s">
        <v>385</v>
      </c>
      <c r="F402" s="61">
        <f t="shared" si="104"/>
        <v>49732100</v>
      </c>
      <c r="G402" s="61">
        <v>49732100</v>
      </c>
      <c r="H402" s="61"/>
      <c r="I402" s="61"/>
      <c r="J402" s="61"/>
      <c r="K402" s="61">
        <f>L402+O402</f>
        <v>0</v>
      </c>
      <c r="L402" s="61"/>
      <c r="M402" s="61"/>
      <c r="N402" s="61"/>
      <c r="O402" s="61"/>
      <c r="P402" s="61"/>
      <c r="Q402" s="62">
        <f t="shared" si="103"/>
        <v>49732100</v>
      </c>
    </row>
    <row r="403" spans="1:17" s="11" customFormat="1" ht="277.5" customHeight="1">
      <c r="A403" s="23" t="s">
        <v>379</v>
      </c>
      <c r="B403" s="23" t="s">
        <v>380</v>
      </c>
      <c r="C403" s="23">
        <v>250326</v>
      </c>
      <c r="D403" s="23" t="s">
        <v>408</v>
      </c>
      <c r="E403" s="32" t="s">
        <v>830</v>
      </c>
      <c r="F403" s="61">
        <f t="shared" si="104"/>
        <v>4252710900</v>
      </c>
      <c r="G403" s="61">
        <v>4252710900</v>
      </c>
      <c r="H403" s="61"/>
      <c r="I403" s="61"/>
      <c r="J403" s="61"/>
      <c r="K403" s="61">
        <f t="shared" si="102"/>
        <v>0</v>
      </c>
      <c r="L403" s="61"/>
      <c r="M403" s="61"/>
      <c r="N403" s="61"/>
      <c r="O403" s="61"/>
      <c r="P403" s="61"/>
      <c r="Q403" s="62">
        <f t="shared" si="103"/>
        <v>4252710900</v>
      </c>
    </row>
    <row r="404" spans="1:17" s="11" customFormat="1" ht="216.75" customHeight="1">
      <c r="A404" s="23" t="s">
        <v>387</v>
      </c>
      <c r="B404" s="23" t="s">
        <v>388</v>
      </c>
      <c r="C404" s="23">
        <v>250376</v>
      </c>
      <c r="D404" s="23" t="s">
        <v>408</v>
      </c>
      <c r="E404" s="32" t="s">
        <v>0</v>
      </c>
      <c r="F404" s="61">
        <f t="shared" si="104"/>
        <v>128297700</v>
      </c>
      <c r="G404" s="61">
        <v>128297700</v>
      </c>
      <c r="H404" s="61"/>
      <c r="I404" s="61"/>
      <c r="J404" s="61"/>
      <c r="K404" s="61">
        <f>L404+O404</f>
        <v>0</v>
      </c>
      <c r="L404" s="61"/>
      <c r="M404" s="61"/>
      <c r="N404" s="61"/>
      <c r="O404" s="61"/>
      <c r="P404" s="61"/>
      <c r="Q404" s="62">
        <f t="shared" si="103"/>
        <v>128297700</v>
      </c>
    </row>
    <row r="405" spans="1:17" s="11" customFormat="1" ht="118.5" customHeight="1">
      <c r="A405" s="38">
        <v>3719570</v>
      </c>
      <c r="B405" s="38">
        <v>9570</v>
      </c>
      <c r="C405" s="38">
        <v>250366</v>
      </c>
      <c r="D405" s="38" t="s">
        <v>408</v>
      </c>
      <c r="E405" s="32" t="s">
        <v>99</v>
      </c>
      <c r="F405" s="61">
        <f t="shared" si="104"/>
        <v>1114357</v>
      </c>
      <c r="G405" s="61"/>
      <c r="H405" s="61"/>
      <c r="I405" s="61"/>
      <c r="J405" s="61">
        <v>1114357</v>
      </c>
      <c r="K405" s="61">
        <f>L405+O405</f>
        <v>0</v>
      </c>
      <c r="L405" s="61"/>
      <c r="M405" s="61"/>
      <c r="N405" s="61"/>
      <c r="O405" s="61"/>
      <c r="P405" s="61"/>
      <c r="Q405" s="62">
        <f t="shared" si="103"/>
        <v>1114357</v>
      </c>
    </row>
    <row r="406" spans="1:17" s="11" customFormat="1" ht="66" customHeight="1">
      <c r="A406" s="23" t="s">
        <v>386</v>
      </c>
      <c r="B406" s="23" t="s">
        <v>359</v>
      </c>
      <c r="C406" s="23" t="s">
        <v>430</v>
      </c>
      <c r="D406" s="23" t="s">
        <v>408</v>
      </c>
      <c r="E406" s="32" t="s">
        <v>27</v>
      </c>
      <c r="F406" s="61">
        <f t="shared" si="104"/>
        <v>9470000</v>
      </c>
      <c r="G406" s="61">
        <v>9470000</v>
      </c>
      <c r="H406" s="61"/>
      <c r="I406" s="61"/>
      <c r="J406" s="61"/>
      <c r="K406" s="61">
        <f>L406+O406</f>
        <v>10530000</v>
      </c>
      <c r="L406" s="61"/>
      <c r="M406" s="61"/>
      <c r="N406" s="61"/>
      <c r="O406" s="61">
        <v>10530000</v>
      </c>
      <c r="P406" s="61">
        <v>10530000</v>
      </c>
      <c r="Q406" s="62">
        <f t="shared" si="103"/>
        <v>20000000</v>
      </c>
    </row>
    <row r="407" spans="1:17" s="21" customFormat="1" ht="57" hidden="1">
      <c r="A407" s="29" t="s">
        <v>603</v>
      </c>
      <c r="B407" s="29"/>
      <c r="C407" s="29" t="s">
        <v>533</v>
      </c>
      <c r="D407" s="29"/>
      <c r="E407" s="30" t="s">
        <v>534</v>
      </c>
      <c r="F407" s="58">
        <f>F408</f>
        <v>0</v>
      </c>
      <c r="G407" s="58">
        <f aca="true" t="shared" si="105" ref="G407:Q407">G408</f>
        <v>0</v>
      </c>
      <c r="H407" s="58">
        <f t="shared" si="105"/>
        <v>0</v>
      </c>
      <c r="I407" s="58">
        <f t="shared" si="105"/>
        <v>0</v>
      </c>
      <c r="J407" s="58">
        <f t="shared" si="105"/>
        <v>0</v>
      </c>
      <c r="K407" s="58">
        <f t="shared" si="105"/>
        <v>0</v>
      </c>
      <c r="L407" s="58">
        <f t="shared" si="105"/>
        <v>0</v>
      </c>
      <c r="M407" s="58">
        <f t="shared" si="105"/>
        <v>0</v>
      </c>
      <c r="N407" s="58">
        <f t="shared" si="105"/>
        <v>0</v>
      </c>
      <c r="O407" s="58">
        <f t="shared" si="105"/>
        <v>0</v>
      </c>
      <c r="P407" s="58">
        <f t="shared" si="105"/>
        <v>0</v>
      </c>
      <c r="Q407" s="59">
        <f t="shared" si="105"/>
        <v>0</v>
      </c>
    </row>
    <row r="408" spans="1:17" s="21" customFormat="1" ht="60" hidden="1">
      <c r="A408" s="40" t="s">
        <v>604</v>
      </c>
      <c r="B408" s="29"/>
      <c r="C408" s="40" t="s">
        <v>533</v>
      </c>
      <c r="D408" s="40"/>
      <c r="E408" s="55" t="s">
        <v>534</v>
      </c>
      <c r="F408" s="73">
        <f>G408+J408</f>
        <v>0</v>
      </c>
      <c r="G408" s="73">
        <f>G409</f>
        <v>0</v>
      </c>
      <c r="H408" s="73">
        <f>H409</f>
        <v>0</v>
      </c>
      <c r="I408" s="73">
        <f>I409</f>
        <v>0</v>
      </c>
      <c r="J408" s="73">
        <f>J409</f>
        <v>0</v>
      </c>
      <c r="K408" s="73">
        <f>L408+O408</f>
        <v>0</v>
      </c>
      <c r="L408" s="73">
        <f>L409</f>
        <v>0</v>
      </c>
      <c r="M408" s="73">
        <f>M409</f>
        <v>0</v>
      </c>
      <c r="N408" s="73">
        <f>N409</f>
        <v>0</v>
      </c>
      <c r="O408" s="73">
        <f>O409</f>
        <v>0</v>
      </c>
      <c r="P408" s="73">
        <f>P409</f>
        <v>0</v>
      </c>
      <c r="Q408" s="59">
        <f>F408+K408</f>
        <v>0</v>
      </c>
    </row>
    <row r="409" spans="1:17" s="11" customFormat="1" ht="30" hidden="1">
      <c r="A409" s="23" t="s">
        <v>365</v>
      </c>
      <c r="B409" s="23" t="s">
        <v>359</v>
      </c>
      <c r="C409" s="23" t="s">
        <v>430</v>
      </c>
      <c r="D409" s="23" t="s">
        <v>408</v>
      </c>
      <c r="E409" s="32" t="s">
        <v>360</v>
      </c>
      <c r="F409" s="61">
        <f>G409+J409</f>
        <v>0</v>
      </c>
      <c r="G409" s="61"/>
      <c r="H409" s="61"/>
      <c r="I409" s="61"/>
      <c r="J409" s="61"/>
      <c r="K409" s="61">
        <f>L409+O409</f>
        <v>0</v>
      </c>
      <c r="L409" s="61"/>
      <c r="M409" s="61"/>
      <c r="N409" s="61"/>
      <c r="O409" s="61"/>
      <c r="P409" s="61"/>
      <c r="Q409" s="62">
        <f>F409+K409</f>
        <v>0</v>
      </c>
    </row>
    <row r="410" spans="1:17" s="11" customFormat="1" ht="44.25" customHeight="1">
      <c r="A410" s="23"/>
      <c r="B410" s="23"/>
      <c r="C410" s="23"/>
      <c r="D410" s="23"/>
      <c r="E410" s="24" t="s">
        <v>500</v>
      </c>
      <c r="F410" s="63">
        <f aca="true" t="shared" si="106" ref="F410:Q410">F395+F390+F351+F197+F179+F217+F149+F78+F31+F25+F8+F363+F238+F280+F342+F355+F376+F345+F368+F383+F407+F348</f>
        <v>17019656310.640001</v>
      </c>
      <c r="G410" s="63">
        <f t="shared" si="106"/>
        <v>16563096796.640001</v>
      </c>
      <c r="H410" s="63">
        <f t="shared" si="106"/>
        <v>1026501203</v>
      </c>
      <c r="I410" s="63">
        <f t="shared" si="106"/>
        <v>192667390</v>
      </c>
      <c r="J410" s="63">
        <f t="shared" si="106"/>
        <v>406559514</v>
      </c>
      <c r="K410" s="63">
        <f t="shared" si="106"/>
        <v>5953541413.38</v>
      </c>
      <c r="L410" s="63">
        <f t="shared" si="106"/>
        <v>325422961.95</v>
      </c>
      <c r="M410" s="63">
        <f t="shared" si="106"/>
        <v>7843838</v>
      </c>
      <c r="N410" s="63">
        <f t="shared" si="106"/>
        <v>4667866</v>
      </c>
      <c r="O410" s="63">
        <f t="shared" si="106"/>
        <v>5628118451.43</v>
      </c>
      <c r="P410" s="63">
        <f t="shared" si="106"/>
        <v>4514132690.12</v>
      </c>
      <c r="Q410" s="62">
        <f t="shared" si="106"/>
        <v>22973197724.02</v>
      </c>
    </row>
    <row r="412" spans="5:17" ht="15.75">
      <c r="E412" s="42"/>
      <c r="F412" s="43"/>
      <c r="G412" s="42"/>
      <c r="H412" s="14"/>
      <c r="I412" s="14"/>
      <c r="K412" s="28"/>
      <c r="O412" s="16"/>
      <c r="P412" s="16"/>
      <c r="Q412" s="10"/>
    </row>
    <row r="413" spans="5:17" ht="82.5" customHeight="1">
      <c r="E413" s="91"/>
      <c r="F413" s="91"/>
      <c r="G413" s="91"/>
      <c r="H413" s="14"/>
      <c r="I413" s="14"/>
      <c r="O413" s="25"/>
      <c r="P413" s="26"/>
      <c r="Q413" s="10"/>
    </row>
    <row r="414" spans="5:17" ht="20.25">
      <c r="E414" s="92" t="s">
        <v>528</v>
      </c>
      <c r="F414" s="92"/>
      <c r="G414" s="92"/>
      <c r="H414" s="41"/>
      <c r="I414" s="41"/>
      <c r="J414" s="41"/>
      <c r="K414" s="41"/>
      <c r="L414" s="41"/>
      <c r="M414" s="41"/>
      <c r="N414" s="41"/>
      <c r="O414" s="89" t="s">
        <v>1</v>
      </c>
      <c r="P414" s="90"/>
      <c r="Q414" s="10"/>
    </row>
    <row r="415" spans="6:17" ht="12.75"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</sheetData>
  <sheetProtection/>
  <mergeCells count="149">
    <mergeCell ref="B99:B101"/>
    <mergeCell ref="B102:B104"/>
    <mergeCell ref="B332:B334"/>
    <mergeCell ref="B105:B107"/>
    <mergeCell ref="B108:B110"/>
    <mergeCell ref="B127:B129"/>
    <mergeCell ref="B111:B113"/>
    <mergeCell ref="B193:B195"/>
    <mergeCell ref="B131:B133"/>
    <mergeCell ref="B305:B307"/>
    <mergeCell ref="B2:Q2"/>
    <mergeCell ref="I6:I7"/>
    <mergeCell ref="E4:E7"/>
    <mergeCell ref="C4:C7"/>
    <mergeCell ref="H5:I5"/>
    <mergeCell ref="F4:J4"/>
    <mergeCell ref="D127:D129"/>
    <mergeCell ref="A332:A334"/>
    <mergeCell ref="B329:B331"/>
    <mergeCell ref="A329:A331"/>
    <mergeCell ref="D329:D331"/>
    <mergeCell ref="D332:D334"/>
    <mergeCell ref="C102:C104"/>
    <mergeCell ref="C305:C307"/>
    <mergeCell ref="C260:C262"/>
    <mergeCell ref="C127:C129"/>
    <mergeCell ref="D199:D201"/>
    <mergeCell ref="C245:C247"/>
    <mergeCell ref="C105:C107"/>
    <mergeCell ref="C108:C110"/>
    <mergeCell ref="E413:G413"/>
    <mergeCell ref="E414:G414"/>
    <mergeCell ref="O1:Q1"/>
    <mergeCell ref="D90:D92"/>
    <mergeCell ref="Q4:Q7"/>
    <mergeCell ref="K4:P4"/>
    <mergeCell ref="K5:K7"/>
    <mergeCell ref="M6:M7"/>
    <mergeCell ref="O5:O7"/>
    <mergeCell ref="P6:P7"/>
    <mergeCell ref="L5:L7"/>
    <mergeCell ref="J5:J7"/>
    <mergeCell ref="H6:H7"/>
    <mergeCell ref="O414:P414"/>
    <mergeCell ref="N6:N7"/>
    <mergeCell ref="M5:N5"/>
    <mergeCell ref="D189:D191"/>
    <mergeCell ref="D186:D188"/>
    <mergeCell ref="F5:F7"/>
    <mergeCell ref="G5:G7"/>
    <mergeCell ref="D33:D35"/>
    <mergeCell ref="D36:D38"/>
    <mergeCell ref="D4:D7"/>
    <mergeCell ref="D131:D133"/>
    <mergeCell ref="D105:D107"/>
    <mergeCell ref="D39:D41"/>
    <mergeCell ref="D245:D247"/>
    <mergeCell ref="D305:D307"/>
    <mergeCell ref="D260:D262"/>
    <mergeCell ref="D193:D195"/>
    <mergeCell ref="D102:D104"/>
    <mergeCell ref="C87:C89"/>
    <mergeCell ref="C46:C48"/>
    <mergeCell ref="C43:C45"/>
    <mergeCell ref="D43:D45"/>
    <mergeCell ref="C96:C98"/>
    <mergeCell ref="C99:C101"/>
    <mergeCell ref="C90:C92"/>
    <mergeCell ref="C84:C86"/>
    <mergeCell ref="C93:C95"/>
    <mergeCell ref="D108:D110"/>
    <mergeCell ref="D111:D113"/>
    <mergeCell ref="D46:D48"/>
    <mergeCell ref="D87:D89"/>
    <mergeCell ref="D84:D86"/>
    <mergeCell ref="D80:D82"/>
    <mergeCell ref="D50:D52"/>
    <mergeCell ref="D96:D98"/>
    <mergeCell ref="D99:D101"/>
    <mergeCell ref="D93:D95"/>
    <mergeCell ref="D121:D123"/>
    <mergeCell ref="C121:C123"/>
    <mergeCell ref="B114:B116"/>
    <mergeCell ref="C111:C113"/>
    <mergeCell ref="B118:B120"/>
    <mergeCell ref="D118:D120"/>
    <mergeCell ref="C118:C120"/>
    <mergeCell ref="D114:D116"/>
    <mergeCell ref="C114:C116"/>
    <mergeCell ref="B121:B123"/>
    <mergeCell ref="A96:A98"/>
    <mergeCell ref="B90:B92"/>
    <mergeCell ref="B43:B45"/>
    <mergeCell ref="B46:B48"/>
    <mergeCell ref="A93:A95"/>
    <mergeCell ref="A84:A86"/>
    <mergeCell ref="B80:B82"/>
    <mergeCell ref="B50:B52"/>
    <mergeCell ref="A50:A52"/>
    <mergeCell ref="B93:B95"/>
    <mergeCell ref="B4:B7"/>
    <mergeCell ref="B36:B38"/>
    <mergeCell ref="B39:B41"/>
    <mergeCell ref="C36:C38"/>
    <mergeCell ref="B33:B35"/>
    <mergeCell ref="C33:C35"/>
    <mergeCell ref="B87:B89"/>
    <mergeCell ref="B84:B86"/>
    <mergeCell ref="B96:B98"/>
    <mergeCell ref="C39:C41"/>
    <mergeCell ref="A4:A7"/>
    <mergeCell ref="A33:A35"/>
    <mergeCell ref="A36:A38"/>
    <mergeCell ref="A114:A116"/>
    <mergeCell ref="A87:A89"/>
    <mergeCell ref="A46:A48"/>
    <mergeCell ref="A43:A45"/>
    <mergeCell ref="A80:A82"/>
    <mergeCell ref="A90:A92"/>
    <mergeCell ref="A39:A41"/>
    <mergeCell ref="A99:A101"/>
    <mergeCell ref="A102:A104"/>
    <mergeCell ref="A111:A113"/>
    <mergeCell ref="A127:A129"/>
    <mergeCell ref="A121:A123"/>
    <mergeCell ref="A118:A120"/>
    <mergeCell ref="A108:A110"/>
    <mergeCell ref="A105:A107"/>
    <mergeCell ref="A193:A195"/>
    <mergeCell ref="C186:C188"/>
    <mergeCell ref="B186:B188"/>
    <mergeCell ref="A186:A188"/>
    <mergeCell ref="B189:B191"/>
    <mergeCell ref="C189:C191"/>
    <mergeCell ref="A189:A191"/>
    <mergeCell ref="C193:C195"/>
    <mergeCell ref="A131:A133"/>
    <mergeCell ref="D134:D136"/>
    <mergeCell ref="B134:B136"/>
    <mergeCell ref="A134:A136"/>
    <mergeCell ref="C134:C136"/>
    <mergeCell ref="C131:C133"/>
    <mergeCell ref="B260:B262"/>
    <mergeCell ref="B245:B247"/>
    <mergeCell ref="B199:B201"/>
    <mergeCell ref="A305:A307"/>
    <mergeCell ref="A199:A201"/>
    <mergeCell ref="A260:A262"/>
    <mergeCell ref="A245:A247"/>
  </mergeCells>
  <printOptions horizontalCentered="1"/>
  <pageMargins left="0.984251968503937" right="0.5905511811023623" top="0.5511811023622047" bottom="1.1811023622047245" header="0" footer="0"/>
  <pageSetup fitToHeight="0" horizontalDpi="300" verticalDpi="300" orientation="landscape" paperSize="9" scale="44" r:id="rId1"/>
  <headerFooter alignWithMargins="0">
    <oddHeader>&amp;C&amp;P</oddHeader>
  </headerFooter>
  <rowBreaks count="1" manualBreakCount="1"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2018-06-21T06:37:38Z</cp:lastPrinted>
  <dcterms:created xsi:type="dcterms:W3CDTF">2014-01-17T10:52:16Z</dcterms:created>
  <dcterms:modified xsi:type="dcterms:W3CDTF">2018-06-26T12:09:08Z</dcterms:modified>
  <cp:category/>
  <cp:version/>
  <cp:contentType/>
  <cp:contentStatus/>
</cp:coreProperties>
</file>