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830" yWindow="65476" windowWidth="14520" windowHeight="12555" tabRatio="819" activeTab="0"/>
  </bookViews>
  <sheets>
    <sheet name="дод.3" sheetId="1" r:id="rId1"/>
  </sheets>
  <definedNames>
    <definedName name="Z_2649DBE9_4FB9_4684_9FB9_409ACC205032_.wvu.FilterData" localSheetId="0" hidden="1">'дод.3'!$C$8:$Q$337</definedName>
    <definedName name="Z_48EF5860_4203_47F1_8497_6BEAE9FC7DAC_.wvu.Cols" localSheetId="0" hidden="1">'дод.3'!#REF!</definedName>
    <definedName name="Z_48EF5860_4203_47F1_8497_6BEAE9FC7DAC_.wvu.FilterData" localSheetId="0" hidden="1">'дод.3'!$C$8:$Q$337</definedName>
    <definedName name="Z_48EF5860_4203_47F1_8497_6BEAE9FC7DAC_.wvu.PrintArea" localSheetId="0" hidden="1">'дод.3'!$C$1:$Q$343</definedName>
    <definedName name="Z_48EF5860_4203_47F1_8497_6BEAE9FC7DAC_.wvu.PrintTitles" localSheetId="0" hidden="1">'дод.3'!$5:$8</definedName>
    <definedName name="Z_96E2A35E_4A48_419F_9E38_8CEFA5D27C66_.wvu.Cols" localSheetId="0" hidden="1">'дод.3'!#REF!</definedName>
    <definedName name="Z_96E2A35E_4A48_419F_9E38_8CEFA5D27C66_.wvu.FilterData" localSheetId="0" hidden="1">'дод.3'!$C$8:$Q$337</definedName>
    <definedName name="Z_96E2A35E_4A48_419F_9E38_8CEFA5D27C66_.wvu.PrintArea" localSheetId="0" hidden="1">'дод.3'!$C$1:$Q$343</definedName>
    <definedName name="Z_96E2A35E_4A48_419F_9E38_8CEFA5D27C66_.wvu.PrintTitles" localSheetId="0" hidden="1">'дод.3'!$5:$8</definedName>
    <definedName name="Z_ABBD498D_3D2F_4E62_985A_EF1DC4D9DC47_.wvu.Cols" localSheetId="0" hidden="1">'дод.3'!#REF!</definedName>
    <definedName name="Z_ABBD498D_3D2F_4E62_985A_EF1DC4D9DC47_.wvu.FilterData" localSheetId="0" hidden="1">'дод.3'!$C$8:$Q$337</definedName>
    <definedName name="Z_ABBD498D_3D2F_4E62_985A_EF1DC4D9DC47_.wvu.PrintArea" localSheetId="0" hidden="1">'дод.3'!$C$1:$Q$343</definedName>
    <definedName name="Z_ABBD498D_3D2F_4E62_985A_EF1DC4D9DC47_.wvu.PrintTitles" localSheetId="0" hidden="1">'дод.3'!$5:$8</definedName>
    <definedName name="Z_D712F871_6858_44B8_AA22_8F2C734047E2_.wvu.Cols" localSheetId="0" hidden="1">'дод.3'!#REF!</definedName>
    <definedName name="Z_D712F871_6858_44B8_AA22_8F2C734047E2_.wvu.FilterData" localSheetId="0" hidden="1">'дод.3'!$C$8:$Q$337</definedName>
    <definedName name="Z_D712F871_6858_44B8_AA22_8F2C734047E2_.wvu.PrintArea" localSheetId="0" hidden="1">'дод.3'!$C$1:$Q$343</definedName>
    <definedName name="Z_D712F871_6858_44B8_AA22_8F2C734047E2_.wvu.PrintTitles" localSheetId="0" hidden="1">'дод.3'!$5:$8</definedName>
    <definedName name="Z_E02D48B6_D0D9_4E6E_B70D_8E13580A6528_.wvu.Cols" localSheetId="0" hidden="1">'дод.3'!#REF!</definedName>
    <definedName name="Z_E02D48B6_D0D9_4E6E_B70D_8E13580A6528_.wvu.FilterData" localSheetId="0" hidden="1">'дод.3'!$C$8:$Q$337</definedName>
    <definedName name="Z_E02D48B6_D0D9_4E6E_B70D_8E13580A6528_.wvu.PrintArea" localSheetId="0" hidden="1">'дод.3'!$C$1:$Q$343</definedName>
    <definedName name="Z_E02D48B6_D0D9_4E6E_B70D_8E13580A6528_.wvu.PrintTitles" localSheetId="0" hidden="1">'дод.3'!$5:$8</definedName>
    <definedName name="_xlnm.Print_Titles" localSheetId="0">'дод.3'!$4:$8</definedName>
    <definedName name="_xlnm.Print_Area" localSheetId="0">'дод.3'!$A$1:$Q$341</definedName>
  </definedNames>
  <calcPr fullCalcOnLoad="1"/>
</workbook>
</file>

<file path=xl/sharedStrings.xml><?xml version="1.0" encoding="utf-8"?>
<sst xmlns="http://schemas.openxmlformats.org/spreadsheetml/2006/main" count="1086" uniqueCount="717">
  <si>
    <t>250384</t>
  </si>
  <si>
    <t>100209</t>
  </si>
  <si>
    <t>Заходи, пов’язані з поліпшенням питної води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</si>
  <si>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</si>
  <si>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</si>
  <si>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</si>
  <si>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0111160</t>
  </si>
  <si>
    <t>Інші програми, заклади та заходи у сфері освіти</t>
  </si>
  <si>
    <t>0118410</t>
  </si>
  <si>
    <t>8410</t>
  </si>
  <si>
    <t>Фінансова підтримка засобів масової інформації</t>
  </si>
  <si>
    <t>0117670</t>
  </si>
  <si>
    <t>7670</t>
  </si>
  <si>
    <t>0117690</t>
  </si>
  <si>
    <t>7690</t>
  </si>
  <si>
    <t>Інша економічна діяльність</t>
  </si>
  <si>
    <t>Інші субвенції з місцевого бюджету,</t>
  </si>
  <si>
    <t>9770</t>
  </si>
  <si>
    <t>0119770</t>
  </si>
  <si>
    <t>0200000</t>
  </si>
  <si>
    <t>0210000</t>
  </si>
  <si>
    <t>02</t>
  </si>
  <si>
    <t>0211140</t>
  </si>
  <si>
    <t>Підвищення кваліфікації, перепідготовка кадрів закладами післядипломної освіти</t>
  </si>
  <si>
    <t>0213230</t>
  </si>
  <si>
    <t>3230</t>
  </si>
  <si>
    <t>Інші заклади та заходи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</si>
  <si>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</si>
  <si>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0219620</t>
  </si>
  <si>
    <t>9620</t>
  </si>
  <si>
    <t>2500000</t>
  </si>
  <si>
    <t>2510000</t>
  </si>
  <si>
    <t>25</t>
  </si>
  <si>
    <t>2517690</t>
  </si>
  <si>
    <t>0600000</t>
  </si>
  <si>
    <t>0610000</t>
  </si>
  <si>
    <t>06</t>
  </si>
  <si>
    <t>0611040</t>
  </si>
  <si>
    <t>0611070</t>
  </si>
  <si>
    <t>0611080</t>
  </si>
  <si>
    <t>0611090</t>
  </si>
  <si>
    <t>0611120</t>
  </si>
  <si>
    <t>0611130</t>
  </si>
  <si>
    <t>0611140</t>
  </si>
  <si>
    <t>0611160</t>
  </si>
  <si>
    <t>0615010</t>
  </si>
  <si>
    <t>0615011</t>
  </si>
  <si>
    <t>0615012</t>
  </si>
  <si>
    <t>0615030</t>
  </si>
  <si>
    <t>0615031</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</si>
  <si>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</si>
  <si>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Підготовка кадрів професійно-технічними закладами та іншими закладами освіти,</t>
  </si>
  <si>
    <t>0611110</t>
  </si>
  <si>
    <t>1110</t>
  </si>
  <si>
    <t>Методичне забезпечення діяльності навчальних закладів</t>
  </si>
  <si>
    <t>0611150</t>
  </si>
  <si>
    <t>0613140</t>
  </si>
  <si>
    <t>0619770</t>
  </si>
  <si>
    <t>Субвенція з місцевого бюджету за рахунок залишку коштів освітньої субвенції, що утворився на початок бюджетного періоду</t>
  </si>
  <si>
    <t>0619320</t>
  </si>
  <si>
    <t>9320</t>
  </si>
  <si>
    <t>1217310</t>
  </si>
  <si>
    <t>1517310</t>
  </si>
  <si>
    <t>Управління зовнішньоекономічної діяльності Дніпропетровської обласної державної адміністрації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</si>
  <si>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</si>
  <si>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0619330</t>
  </si>
  <si>
    <t>9330</t>
  </si>
  <si>
    <t>0700000</t>
  </si>
  <si>
    <t>0710000</t>
  </si>
  <si>
    <t>07</t>
  </si>
  <si>
    <t>0711120</t>
  </si>
  <si>
    <t>0712010</t>
  </si>
  <si>
    <t>0712030</t>
  </si>
  <si>
    <t>0712050</t>
  </si>
  <si>
    <t>0712060</t>
  </si>
  <si>
    <t>0712070</t>
  </si>
  <si>
    <t>0712090</t>
  </si>
  <si>
    <t>0712100</t>
  </si>
  <si>
    <t>0712130</t>
  </si>
  <si>
    <t>0712140</t>
  </si>
  <si>
    <t>0711140</t>
  </si>
  <si>
    <t>0712020</t>
  </si>
  <si>
    <t>2020</t>
  </si>
  <si>
    <t>Лікарсько-акушерська допомога вагітним, породіллям та новонародженим,</t>
  </si>
  <si>
    <t>0712040</t>
  </si>
  <si>
    <t>2040</t>
  </si>
  <si>
    <t>Санаторно-курортна допомога населенню,</t>
  </si>
  <si>
    <t>Екстрена та швидка медична допомога населенню,</t>
  </si>
  <si>
    <t>Стоматологічна допомога населенню,</t>
  </si>
  <si>
    <t>0712120</t>
  </si>
  <si>
    <t>2120</t>
  </si>
  <si>
    <t>0712143</t>
  </si>
  <si>
    <t>2143</t>
  </si>
  <si>
    <t xml:space="preserve">Програми і централізовані заходи профілактики ВІЛ-інфекції/СНІДу, </t>
  </si>
  <si>
    <t>0712144</t>
  </si>
  <si>
    <t>2144</t>
  </si>
  <si>
    <t>Централізовані заходи з лікування хворих на цукровий та нецукровий діабет,</t>
  </si>
  <si>
    <t>0712145</t>
  </si>
  <si>
    <t>2145</t>
  </si>
  <si>
    <t>0712150</t>
  </si>
  <si>
    <t>2150</t>
  </si>
  <si>
    <t>Інші  програми, заклади та заходи у сфері охорони здоров’я,</t>
  </si>
  <si>
    <t>0714030</t>
  </si>
  <si>
    <t>Забезпечення діяльності бібліотек</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</si>
  <si>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</si>
  <si>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0719460</t>
  </si>
  <si>
    <t>0719770</t>
  </si>
  <si>
    <t>0800000</t>
  </si>
  <si>
    <t>0810000</t>
  </si>
  <si>
    <t>0813050</t>
  </si>
  <si>
    <t>0813090</t>
  </si>
  <si>
    <t>0813100</t>
  </si>
  <si>
    <t>0813101</t>
  </si>
  <si>
    <t>0813102</t>
  </si>
  <si>
    <t>0813105</t>
  </si>
  <si>
    <t>0813110</t>
  </si>
  <si>
    <t>0813111</t>
  </si>
  <si>
    <t>0813160</t>
  </si>
  <si>
    <t>0813180</t>
  </si>
  <si>
    <t>0813182</t>
  </si>
  <si>
    <t>08</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</si>
  <si>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</si>
  <si>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0813120</t>
  </si>
  <si>
    <t>3120</t>
  </si>
  <si>
    <t>0813121</t>
  </si>
  <si>
    <t>3121</t>
  </si>
  <si>
    <t>Утримання та забезпечення діяльності центрів соціальних служб для сім’ї, дітей та молоді</t>
  </si>
  <si>
    <t>0813122</t>
  </si>
  <si>
    <t>3122</t>
  </si>
  <si>
    <t>0813123</t>
  </si>
  <si>
    <t>3123</t>
  </si>
  <si>
    <t>0813140</t>
  </si>
  <si>
    <t>0813162</t>
  </si>
  <si>
    <t>3162</t>
  </si>
  <si>
    <t>0813163</t>
  </si>
  <si>
    <t>3163</t>
  </si>
  <si>
    <t>0813190</t>
  </si>
  <si>
    <t>3190</t>
  </si>
  <si>
    <t>0813230</t>
  </si>
  <si>
    <t>0819240</t>
  </si>
  <si>
    <t>9240</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</si>
  <si>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відповідної субвенції з державного бюджету</t>
  </si>
  <si>
    <t>1100000</t>
  </si>
  <si>
    <t>1110000</t>
  </si>
  <si>
    <t>11</t>
  </si>
  <si>
    <t>Забезпечення підготовки спортсменів школами вищої спортивної майстерності</t>
  </si>
  <si>
    <t>1113130</t>
  </si>
  <si>
    <t>1113131</t>
  </si>
  <si>
    <t>1115010</t>
  </si>
  <si>
    <t>1115011</t>
  </si>
  <si>
    <t>1115012</t>
  </si>
  <si>
    <t>1115020</t>
  </si>
  <si>
    <t>1115021</t>
  </si>
  <si>
    <t>1115022</t>
  </si>
  <si>
    <t>1115030</t>
  </si>
  <si>
    <t>1115031</t>
  </si>
  <si>
    <t>1115033</t>
  </si>
  <si>
    <t>1115040</t>
  </si>
  <si>
    <t>1115042</t>
  </si>
  <si>
    <t>1115050</t>
  </si>
  <si>
    <t>1115051</t>
  </si>
  <si>
    <t>1115053</t>
  </si>
  <si>
    <t>1115060</t>
  </si>
  <si>
    <t>1115061</t>
  </si>
  <si>
    <t>1115062</t>
  </si>
  <si>
    <t>0913110</t>
  </si>
  <si>
    <t>0913112</t>
  </si>
  <si>
    <t>0913230</t>
  </si>
  <si>
    <t>10</t>
  </si>
  <si>
    <t>1014020</t>
  </si>
  <si>
    <t>1014030</t>
  </si>
  <si>
    <t>1014060</t>
  </si>
  <si>
    <t>1014010</t>
  </si>
  <si>
    <t>4010</t>
  </si>
  <si>
    <t>Фінансова підтримка театрів</t>
  </si>
  <si>
    <t>Фінансова підтримка фiлармонiй, художніх і музичних колективів, ансамблів, концертних та циркових організацій</t>
  </si>
  <si>
    <t>1014040</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</si>
  <si>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</si>
  <si>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</si>
  <si>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</si>
  <si>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</si>
  <si>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</si>
  <si>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</si>
  <si>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1018410</t>
  </si>
  <si>
    <t>2300000</t>
  </si>
  <si>
    <t>2310000</t>
  </si>
  <si>
    <t>23</t>
  </si>
  <si>
    <t>2311160</t>
  </si>
  <si>
    <t>1200000</t>
  </si>
  <si>
    <t>1210000</t>
  </si>
  <si>
    <t>12</t>
  </si>
  <si>
    <t>1216010</t>
  </si>
  <si>
    <t>6010</t>
  </si>
  <si>
    <t xml:space="preserve">Утримання та ефективна експлуатація об’єктів житлово-комунального господарства </t>
  </si>
  <si>
    <t>6012</t>
  </si>
  <si>
    <t>Забезпечення діяльності з виробництва, транспортування, постачання теплової енергії</t>
  </si>
  <si>
    <t>1216013</t>
  </si>
  <si>
    <t>6013</t>
  </si>
  <si>
    <t>Забезпечення діяльності водопровідно-каналізаційного господарства</t>
  </si>
  <si>
    <t>1216012</t>
  </si>
  <si>
    <t>1216030</t>
  </si>
  <si>
    <t>6030</t>
  </si>
  <si>
    <t>Організація благоустрою населених пунктів,</t>
  </si>
  <si>
    <t>1216040</t>
  </si>
  <si>
    <t>6040</t>
  </si>
  <si>
    <t>1216014</t>
  </si>
  <si>
    <t>6014</t>
  </si>
  <si>
    <t>Забезпечення збору та вивезення сміття і відходів</t>
  </si>
  <si>
    <t>1217440</t>
  </si>
  <si>
    <t>7440</t>
  </si>
  <si>
    <t>Утримання та розвиток транспортної інфраструктури,</t>
  </si>
  <si>
    <t>1217464</t>
  </si>
  <si>
    <t>7464</t>
  </si>
  <si>
    <t>1217460</t>
  </si>
  <si>
    <t>7460</t>
  </si>
  <si>
    <t>Утримання та розвиток автомобільних доріг та дорожньої інфраструктури</t>
  </si>
  <si>
    <t>1216080</t>
  </si>
  <si>
    <t>6080</t>
  </si>
  <si>
    <t xml:space="preserve">Реалізація державних та місцевих житлових програм </t>
  </si>
  <si>
    <t>1216084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</si>
  <si>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</si>
  <si>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</si>
  <si>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1219260</t>
  </si>
  <si>
    <t>9260</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</si>
  <si>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</si>
  <si>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1219610</t>
  </si>
  <si>
    <t>9610</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</si>
  <si>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</si>
  <si>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1219770</t>
  </si>
  <si>
    <t>1218310</t>
  </si>
  <si>
    <t>8310</t>
  </si>
  <si>
    <t>Запобігання та ліквідація забруднення навколишнього природного середовища</t>
  </si>
  <si>
    <t>1218312</t>
  </si>
  <si>
    <t>8312</t>
  </si>
  <si>
    <t>1218313</t>
  </si>
  <si>
    <t>8313</t>
  </si>
  <si>
    <t>0513</t>
  </si>
  <si>
    <t>Ліквідація іншого забруднення навколишнього природного середовища</t>
  </si>
  <si>
    <t>15</t>
  </si>
  <si>
    <t>1517320</t>
  </si>
  <si>
    <t>7320</t>
  </si>
  <si>
    <t>1517321</t>
  </si>
  <si>
    <t>7321</t>
  </si>
  <si>
    <t>1517322</t>
  </si>
  <si>
    <t>7322</t>
  </si>
  <si>
    <t>1517690</t>
  </si>
  <si>
    <t>1519770</t>
  </si>
  <si>
    <t>1600000</t>
  </si>
  <si>
    <t>1610000</t>
  </si>
  <si>
    <t>16</t>
  </si>
  <si>
    <t>7350</t>
  </si>
  <si>
    <t>1617350</t>
  </si>
  <si>
    <t>Розроблення схем планування та забудови територій (містобудівної документації)</t>
  </si>
  <si>
    <t>24</t>
  </si>
  <si>
    <t>2417110</t>
  </si>
  <si>
    <t>Реалізація програм в галузі сільського господарства</t>
  </si>
  <si>
    <t>7110</t>
  </si>
  <si>
    <t>2417120</t>
  </si>
  <si>
    <t>7120</t>
  </si>
  <si>
    <t>Забезпечення діяльності ветеринарних лікарень та ветеринарних лабораторій</t>
  </si>
  <si>
    <t xml:space="preserve">Інші субвенції з місцевого бюджету, </t>
  </si>
  <si>
    <t>2800000</t>
  </si>
  <si>
    <t>2810000</t>
  </si>
  <si>
    <t>28</t>
  </si>
  <si>
    <t>2818310</t>
  </si>
  <si>
    <t>2818312</t>
  </si>
  <si>
    <t>2818313</t>
  </si>
  <si>
    <t>2818340</t>
  </si>
  <si>
    <t>Природоохоронні заходи за рахунок цільових фондів</t>
  </si>
  <si>
    <t>2819800</t>
  </si>
  <si>
    <t>9800</t>
  </si>
  <si>
    <t>Субвенція з місцевого бюджету державному бюджету</t>
  </si>
  <si>
    <t>20</t>
  </si>
  <si>
    <t>2017520</t>
  </si>
  <si>
    <t>7520</t>
  </si>
  <si>
    <t>Реалізація Національної програми інформатизації</t>
  </si>
  <si>
    <t>6719800</t>
  </si>
  <si>
    <t>8110</t>
  </si>
  <si>
    <t>Заходи запобігання та ліквідації надзвичайних ситуацій та наслідків стихійного лиха</t>
  </si>
  <si>
    <t>2700000</t>
  </si>
  <si>
    <t>2710000</t>
  </si>
  <si>
    <t>27</t>
  </si>
  <si>
    <t>2717380</t>
  </si>
  <si>
    <t>7380</t>
  </si>
  <si>
    <t>Реалізація інших заходів щодо соціально-економічного розвитку територій</t>
  </si>
  <si>
    <t>2717610</t>
  </si>
  <si>
    <t>2717690</t>
  </si>
  <si>
    <t>3700000</t>
  </si>
  <si>
    <t>3710000</t>
  </si>
  <si>
    <t>37</t>
  </si>
  <si>
    <t>3718700</t>
  </si>
  <si>
    <t>3719110</t>
  </si>
  <si>
    <t>3719150</t>
  </si>
  <si>
    <t>Інші дотації з місцевого бюджету іншим місцевим бюджетам</t>
  </si>
  <si>
    <t>3719230</t>
  </si>
  <si>
    <t>9230</t>
  </si>
  <si>
    <t>9210</t>
  </si>
  <si>
    <t>Субвенція з місцевого бюджету на надання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</si>
  <si>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3719210</t>
  </si>
  <si>
    <t>3719220</t>
  </si>
  <si>
    <t>9220</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</si>
  <si>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</si>
  <si>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3719800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</si>
  <si>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</si>
  <si>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3719250</t>
  </si>
  <si>
    <t>9250</t>
  </si>
  <si>
    <t>0617310</t>
  </si>
  <si>
    <t>0717310</t>
  </si>
  <si>
    <t>0817310</t>
  </si>
  <si>
    <t>7310</t>
  </si>
  <si>
    <t>0917310</t>
  </si>
  <si>
    <t>1017310</t>
  </si>
  <si>
    <t>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t>
  </si>
  <si>
    <t>субвенція з обласного бюджету до місцевих бюджетів на підвищення кваліфікації (рівня освіти) окремих працівників закладів охорони здоров'я</t>
  </si>
  <si>
    <t>Розподіл видатків обласного бюджету на 2018 рік</t>
  </si>
  <si>
    <t>8340</t>
  </si>
  <si>
    <t>Програми і централізовані заходи у галузі охорони здоров’я</t>
  </si>
  <si>
    <t>7610</t>
  </si>
  <si>
    <t>субвенція з обласного бюджету до місцевих бюджетів на соціально-економічний розвиток</t>
  </si>
  <si>
    <t>0740</t>
  </si>
  <si>
    <t>0763</t>
  </si>
  <si>
    <t>0824</t>
  </si>
  <si>
    <t>1070</t>
  </si>
  <si>
    <t>1010</t>
  </si>
  <si>
    <t>1030</t>
  </si>
  <si>
    <t>1020</t>
  </si>
  <si>
    <t>0180</t>
  </si>
  <si>
    <t>0821</t>
  </si>
  <si>
    <t>0822</t>
  </si>
  <si>
    <t>0828</t>
  </si>
  <si>
    <t>0829</t>
  </si>
  <si>
    <t>0133</t>
  </si>
  <si>
    <t>09</t>
  </si>
  <si>
    <t>010116</t>
  </si>
  <si>
    <t>180410</t>
  </si>
  <si>
    <t>Код відомчої/ тимчасової класифікації видатків та кредитування місцевого бюджету</t>
  </si>
  <si>
    <t>0411</t>
  </si>
  <si>
    <t>240602</t>
  </si>
  <si>
    <t>0512</t>
  </si>
  <si>
    <t>Утилізація відходів</t>
  </si>
  <si>
    <t>0610</t>
  </si>
  <si>
    <t>0620</t>
  </si>
  <si>
    <t>0456</t>
  </si>
  <si>
    <t>250913</t>
  </si>
  <si>
    <t>0460</t>
  </si>
  <si>
    <t>150202</t>
  </si>
  <si>
    <t>0443</t>
  </si>
  <si>
    <t>0421</t>
  </si>
  <si>
    <t>250344</t>
  </si>
  <si>
    <t>0320</t>
  </si>
  <si>
    <t>250315</t>
  </si>
  <si>
    <t>0111</t>
  </si>
  <si>
    <t>130205</t>
  </si>
  <si>
    <t>Фінансова підтримка спортивних споруд, які належать громадським організаціям фізкультурно-спортивної спрямованості</t>
  </si>
  <si>
    <t>250301</t>
  </si>
  <si>
    <t>Реверсна дотація</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</si>
  <si>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</si>
  <si>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</si>
  <si>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</si>
  <si>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</si>
  <si>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</si>
  <si>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</si>
  <si>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</si>
  <si>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</si>
  <si>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бюджет розвитку</t>
  </si>
  <si>
    <t>150101</t>
  </si>
  <si>
    <t>0490</t>
  </si>
  <si>
    <t>070806</t>
  </si>
  <si>
    <t>у тому числі:</t>
  </si>
  <si>
    <t>у тому числі</t>
  </si>
  <si>
    <t>за рахунок субвенції з державного бюджету</t>
  </si>
  <si>
    <t>070702</t>
  </si>
  <si>
    <t>091214</t>
  </si>
  <si>
    <t>070301</t>
  </si>
  <si>
    <t>070304</t>
  </si>
  <si>
    <t>070307</t>
  </si>
  <si>
    <t>070401</t>
  </si>
  <si>
    <t>070501</t>
  </si>
  <si>
    <t>070601</t>
  </si>
  <si>
    <t>070602</t>
  </si>
  <si>
    <t>070701</t>
  </si>
  <si>
    <t>070802</t>
  </si>
  <si>
    <t>070803</t>
  </si>
  <si>
    <t>070807</t>
  </si>
  <si>
    <t>091108</t>
  </si>
  <si>
    <t>Проведення навчально-тренувальних зборів і змагань з неолімпійських видів спорту</t>
  </si>
  <si>
    <t>080101</t>
  </si>
  <si>
    <t>080201</t>
  </si>
  <si>
    <t>080203</t>
  </si>
  <si>
    <t>080204</t>
  </si>
  <si>
    <t>080207</t>
  </si>
  <si>
    <t>080208</t>
  </si>
  <si>
    <t>080209</t>
  </si>
  <si>
    <t>080400</t>
  </si>
  <si>
    <t>080500</t>
  </si>
  <si>
    <t>080704</t>
  </si>
  <si>
    <t>081001</t>
  </si>
  <si>
    <t>081002</t>
  </si>
  <si>
    <t>081008</t>
  </si>
  <si>
    <t>081009</t>
  </si>
  <si>
    <t>081010</t>
  </si>
  <si>
    <t>090212</t>
  </si>
  <si>
    <t>090417</t>
  </si>
  <si>
    <t>090601</t>
  </si>
  <si>
    <t>090901</t>
  </si>
  <si>
    <t>091206</t>
  </si>
  <si>
    <t>091209</t>
  </si>
  <si>
    <t>091212</t>
  </si>
  <si>
    <t>091303</t>
  </si>
  <si>
    <t>091304</t>
  </si>
  <si>
    <t>090700</t>
  </si>
  <si>
    <t>091101</t>
  </si>
  <si>
    <t>091103</t>
  </si>
  <si>
    <t>091104</t>
  </si>
  <si>
    <t>091106</t>
  </si>
  <si>
    <t>091107</t>
  </si>
  <si>
    <t>Проведення навчально-тренувальних зборів і змагань та заходів з інвалідного спорту</t>
  </si>
  <si>
    <t>090802</t>
  </si>
  <si>
    <t>субвенція з обласного бюджету бюджетам міст та районів на капітальні видатки та облаштування об’єктів соціально-культурної сфери</t>
  </si>
  <si>
    <t>Резервний фонд</t>
  </si>
  <si>
    <t>Усього видатків по обласному бюджету</t>
  </si>
  <si>
    <t>01</t>
  </si>
  <si>
    <t>Обласна рада</t>
  </si>
  <si>
    <t>0990</t>
  </si>
  <si>
    <t>0830</t>
  </si>
  <si>
    <t>0950</t>
  </si>
  <si>
    <t>1090</t>
  </si>
  <si>
    <t>0922</t>
  </si>
  <si>
    <t>0960</t>
  </si>
  <si>
    <t>0930</t>
  </si>
  <si>
    <t>0941</t>
  </si>
  <si>
    <t>0942</t>
  </si>
  <si>
    <t>1040</t>
  </si>
  <si>
    <t>0810</t>
  </si>
  <si>
    <t>0731</t>
  </si>
  <si>
    <t>0732</t>
  </si>
  <si>
    <t>0733</t>
  </si>
  <si>
    <t>0734</t>
  </si>
  <si>
    <t>0761</t>
  </si>
  <si>
    <t>0762</t>
  </si>
  <si>
    <t>0724</t>
  </si>
  <si>
    <t>0722</t>
  </si>
  <si>
    <t>Утримання закладів, що надають соціальні послуги дітям, які опинились у складних життєвих обставинах</t>
  </si>
  <si>
    <t>0540</t>
  </si>
  <si>
    <t>100201</t>
  </si>
  <si>
    <t>150110</t>
  </si>
  <si>
    <t>240604</t>
  </si>
  <si>
    <t>субвенція з обласного бюджету до місцевих бюджетів на капітальні видатки та облаштування об’єктів соціально-культурної сфери</t>
  </si>
  <si>
    <t>Перший заступник голови обласної ради</t>
  </si>
  <si>
    <t>субвенція з обласного бюджету до місцевих бюджетів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</si>
  <si>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180107</t>
  </si>
  <si>
    <t>0470</t>
  </si>
  <si>
    <t>250352</t>
  </si>
  <si>
    <t>67</t>
  </si>
  <si>
    <t>Управління взаємодії з правоохоронними органами та оборонної роботи облдержадміністрації</t>
  </si>
  <si>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</si>
  <si>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Код програмної класифікації видатків та кредитування місцевих бюджетів</t>
  </si>
  <si>
    <t>0100000</t>
  </si>
  <si>
    <t>0110000</t>
  </si>
  <si>
    <t>Внески до статутного капіталу суб’єктів господарювання</t>
  </si>
  <si>
    <t>1150</t>
  </si>
  <si>
    <t>0900000</t>
  </si>
  <si>
    <t>0910000</t>
  </si>
  <si>
    <t>1000000</t>
  </si>
  <si>
    <t>Надання загальної середньої освіти загальноосвiтнiми школами-iнтернатами, загальноосвітніми санаторними школами-інтернатами,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</si>
  <si>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</si>
  <si>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</si>
  <si>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позашкільної освіти позашкільними закладами освіти, заходи із позашкільної роботи з дітьми</t>
  </si>
  <si>
    <t>1120</t>
  </si>
  <si>
    <t>1130</t>
  </si>
  <si>
    <t>1140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</si>
  <si>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</si>
  <si>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</si>
  <si>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Проведення навчально-тренувальних зборів і змагань з олімпійських видів спорту</t>
  </si>
  <si>
    <t>5011</t>
  </si>
  <si>
    <t>5012</t>
  </si>
  <si>
    <t>Утримання та навчально-тренувальна робота комунальних дитячо-юнацьких спортивних шкіл</t>
  </si>
  <si>
    <t>5022</t>
  </si>
  <si>
    <t>1010000</t>
  </si>
  <si>
    <t>1011120</t>
  </si>
  <si>
    <t>1011130</t>
  </si>
  <si>
    <t>Багатопрофільна стаціонарна медична допомога населенню,</t>
  </si>
  <si>
    <t>2010</t>
  </si>
  <si>
    <t>Спеціалізована стаціонарна медична допомога населенню,</t>
  </si>
  <si>
    <t>2030</t>
  </si>
  <si>
    <t>2050</t>
  </si>
  <si>
    <t>2060</t>
  </si>
  <si>
    <t>2070</t>
  </si>
  <si>
    <t>Медико-соціальний захист дітей-сиріт і дітей, позбавлених батьківського піклування,</t>
  </si>
  <si>
    <t>2090</t>
  </si>
  <si>
    <t>Створення банків крові та її компонентів,</t>
  </si>
  <si>
    <t>2100</t>
  </si>
  <si>
    <t>Спеціалізована амбулаторно-поліклінічна допомога населенню,</t>
  </si>
  <si>
    <t>2130</t>
  </si>
  <si>
    <t>2140</t>
  </si>
  <si>
    <t>Проведення належної медико-соціальної експертизи (МСЕК),</t>
  </si>
  <si>
    <t>4060</t>
  </si>
  <si>
    <t>1500000</t>
  </si>
  <si>
    <t>Пільгове медичне обслуговування осіб, які постраждали внаслідок Чорнобильської катастрофи</t>
  </si>
  <si>
    <t>3050</t>
  </si>
  <si>
    <t>1510000</t>
  </si>
  <si>
    <t>Видатки на поховання учасників бойових дій та інвалідів війни</t>
  </si>
  <si>
    <t>3090</t>
  </si>
  <si>
    <t>Забезпечення соціальними послугами стаціонарного догляду з наданням місця для проживання дітей з вадами фізичного та розумового розвитку</t>
  </si>
  <si>
    <t>3101</t>
  </si>
  <si>
    <t>3111</t>
  </si>
  <si>
    <t>3102</t>
  </si>
  <si>
    <t>3131</t>
  </si>
  <si>
    <t>Заходи державної політики із забезпечення рівних прав та можливостей жінок та чоловіків</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</si>
  <si>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</si>
  <si>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</si>
  <si>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Компенсаційні виплати інвалідам на бензин, ремонт, технічне обслуговування автомобілів, мотоколясок і на транспортне обслуговування</t>
  </si>
  <si>
    <t>3182</t>
  </si>
  <si>
    <t>3140</t>
  </si>
  <si>
    <t>Утримання центрів з інвалідного спорту і реабілітаційних шкіл</t>
  </si>
  <si>
    <t>5042</t>
  </si>
  <si>
    <t>5021</t>
  </si>
  <si>
    <t>5060</t>
  </si>
  <si>
    <t>5031</t>
  </si>
  <si>
    <t>5033</t>
  </si>
  <si>
    <t>2000000</t>
  </si>
  <si>
    <t>2010000</t>
  </si>
  <si>
    <t>Заходи державної політики з питань дітей та їх соціального захисту</t>
  </si>
  <si>
    <t>3112</t>
  </si>
  <si>
    <t>2400000</t>
  </si>
  <si>
    <t>2410000</t>
  </si>
  <si>
    <t>4020</t>
  </si>
  <si>
    <t>4030</t>
  </si>
  <si>
    <t>Заходи з енергозбереження</t>
  </si>
  <si>
    <t>9110</t>
  </si>
  <si>
    <t>9150</t>
  </si>
  <si>
    <t>6700000</t>
  </si>
  <si>
    <t>6710000</t>
  </si>
  <si>
    <t>Сприяння розвитку малого та середнього підприємництва</t>
  </si>
  <si>
    <t>8700</t>
  </si>
  <si>
    <t>1160</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</si>
  <si>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</si>
  <si>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</si>
  <si>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Надання реабілітаційних послуг інвалідам та дітям-інвалідам</t>
  </si>
  <si>
    <t>3105</t>
  </si>
  <si>
    <t>Заклади і заходи з питань дітей та їх соціального захисту</t>
  </si>
  <si>
    <t>3110</t>
  </si>
  <si>
    <t>Здійснення соціальної роботи з вразливими категоріями населення</t>
  </si>
  <si>
    <t>3130</t>
  </si>
  <si>
    <t>Соціальний захист ветеранів війни та праці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</si>
  <si>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</si>
  <si>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</si>
  <si>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Проведення спортивної роботи в регіоні</t>
  </si>
  <si>
    <t>5010</t>
  </si>
  <si>
    <t>Здійснення фізкультурно-спортивної та реабілітаційної роботи серед інвалідів</t>
  </si>
  <si>
    <t>5040</t>
  </si>
  <si>
    <t>5020</t>
  </si>
  <si>
    <t>5030</t>
  </si>
  <si>
    <t>Централізовані заходи з лікування онкологічних хворих</t>
  </si>
  <si>
    <t>Найменування головного розпорядника, відповідального виконавця, бюджетної програми або напряму видатків згідно з типовою відомчою/ТПКВКМБ</t>
  </si>
  <si>
    <t>160903</t>
  </si>
  <si>
    <t>субвенція з обласного бюджету до місцевих бюджетів на поліпшення матеріально-технічної бази сільськогосподарських обслуговуючих та виробничих кооперативів</t>
  </si>
  <si>
    <t>Код ТПКВК МБ</t>
  </si>
  <si>
    <t>Департамент освіти і науки Дніпропетровської обласної державної адміністрації</t>
  </si>
  <si>
    <t>Департамент охорони здоров’я Дніпропетровської обласної державної адміністрації</t>
  </si>
  <si>
    <t>Департамент соціального захисту населення Дніпропетровської обласної державної адміністрації</t>
  </si>
  <si>
    <t>Управління молоді і спорту Дніпропетровської обласної державної адміністрації</t>
  </si>
  <si>
    <t>Служба у справах дітей Дніпропетровської обласної державної адміністрації</t>
  </si>
  <si>
    <t>Апарат обласної державної адміністрації</t>
  </si>
  <si>
    <t>Управління культури, національностей і релігій Дніпропетровської обласної державної адміністрації</t>
  </si>
  <si>
    <t>Департамент інформаційної діяльності та комунікацій з громадськістю  Дніпропетровської обласної державної адміністрації</t>
  </si>
  <si>
    <t>Департамент житлово-комунального господарства та будівництва Дніпропетровської обласної державної адміністрації</t>
  </si>
  <si>
    <t>Управління протокольних та масових заходів Дніпропетровської обласної державної адміністрації</t>
  </si>
  <si>
    <t>Управління капітального будівництва Дніпропетровської обласної державної адміністрації</t>
  </si>
  <si>
    <t>Управління містобудування та архітектури Дніпропетровської обласної державної адміністрації</t>
  </si>
  <si>
    <t>Управління агропромислового розвитку Дніпропетровської обласної державної адміністрації</t>
  </si>
  <si>
    <t>Департамент екології та природних ресурсів Дніпропетровської обласної державної адміністрації</t>
  </si>
  <si>
    <t>Управління інформаційних технологій та електронного урядування Дніпропетровської обласної державної адміністрації</t>
  </si>
  <si>
    <t>Управління цивільного захисту Дніпропетровської обласної державної адміністрації</t>
  </si>
  <si>
    <t>Департамент економічного розвитку Дніпропетровської обласної державної адміністрації</t>
  </si>
  <si>
    <t>Департамент фінансів Дніпропетровської обласної державної адміністрації</t>
  </si>
  <si>
    <t>Код ФКВКБ</t>
  </si>
  <si>
    <t>Розвиток дитячо-юнацького та резервного спорту</t>
  </si>
  <si>
    <t>Підтримка і розвиток спортивної інфраструктури</t>
  </si>
  <si>
    <t>Реалізація державної політики у молодіжній сфері</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</si>
  <si>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</si>
  <si>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</si>
  <si>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</si>
  <si>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</si>
  <si>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</si>
  <si>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Фінансова підтримка на утримання місцевих осередків (рад) всеукраїнських організацій фізкультурно-спортивної спрямованості</t>
  </si>
  <si>
    <t>Інші заходи з розвитку фізичної культури та спорту</t>
  </si>
  <si>
    <t>5061</t>
  </si>
  <si>
    <t>5062</t>
  </si>
  <si>
    <t>Підтримка спорту вищих досягнень та організацій, які здійснюють фізкультурно-спортивну діяльність в регіоні</t>
  </si>
  <si>
    <t>Усього</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</si>
  <si>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</si>
  <si>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250383</t>
  </si>
  <si>
    <t>0712146</t>
  </si>
  <si>
    <t>2146</t>
  </si>
  <si>
    <t>Відшкодування вартості лікарських засобів для лікування окремих захворювань,</t>
  </si>
  <si>
    <t>3200000</t>
  </si>
  <si>
    <t>3210000</t>
  </si>
  <si>
    <t>3214020</t>
  </si>
  <si>
    <t>3214080</t>
  </si>
  <si>
    <t>32</t>
  </si>
  <si>
    <t>Будівництво об'єктів житлово-комунального господарства,</t>
  </si>
  <si>
    <t>Будівництво об'єктів житлово-комунального господарства</t>
  </si>
  <si>
    <t>1217461</t>
  </si>
  <si>
    <t>7461</t>
  </si>
  <si>
    <t>1217462</t>
  </si>
  <si>
    <t>7462</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</si>
  <si>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</si>
  <si>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загального користування та дорожньої інфраструктури за рахунок субвенції з  державного бюджету</t>
  </si>
  <si>
    <t>1218340</t>
  </si>
  <si>
    <t>Будівництво об'єктів соціально-культурного призначення</t>
  </si>
  <si>
    <t>1517360</t>
  </si>
  <si>
    <t>7360</t>
  </si>
  <si>
    <t>Реалізація інвестиційних програм і проектів за рахунок коштів, які надаються з державного бюджету</t>
  </si>
  <si>
    <t>1517365</t>
  </si>
  <si>
    <t>7365</t>
  </si>
  <si>
    <t>7630</t>
  </si>
  <si>
    <t>Реалізація програм і заходів в галузі зовнішньоекономічної діяльності</t>
  </si>
  <si>
    <t>2517630</t>
  </si>
  <si>
    <t>2900000</t>
  </si>
  <si>
    <t>2910000</t>
  </si>
  <si>
    <t>2918110</t>
  </si>
  <si>
    <t>2919800</t>
  </si>
  <si>
    <t>29</t>
  </si>
  <si>
    <t>0110180</t>
  </si>
  <si>
    <t>Інша діяльність у сфері державного управління</t>
  </si>
  <si>
    <t xml:space="preserve">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t>
  </si>
  <si>
    <t>0917320</t>
  </si>
  <si>
    <t>0917323</t>
  </si>
  <si>
    <t>7323</t>
  </si>
  <si>
    <t>Будівництво медичних установ та закладів</t>
  </si>
  <si>
    <t>2717620</t>
  </si>
  <si>
    <t>2717622</t>
  </si>
  <si>
    <t>7620</t>
  </si>
  <si>
    <t>7622</t>
  </si>
  <si>
    <t>Розвиток готельного господарства та туризму</t>
  </si>
  <si>
    <t>Реалізація програм і заходів в галузі туризму та курортів</t>
  </si>
  <si>
    <t>Будівництво установ та закладів соціальної сфери,</t>
  </si>
  <si>
    <t>0619800</t>
  </si>
  <si>
    <t>Будівництво освітніх установ та закладів</t>
  </si>
  <si>
    <t>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(на умовах співфінансування)</t>
  </si>
  <si>
    <t>9130</t>
  </si>
  <si>
    <t>3719130</t>
  </si>
  <si>
    <t>0916080</t>
  </si>
  <si>
    <t>0916083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</si>
  <si>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</si>
  <si>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</si>
  <si>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1511010</t>
  </si>
  <si>
    <t>1511020</t>
  </si>
  <si>
    <t>1511080</t>
  </si>
  <si>
    <t>1511120</t>
  </si>
  <si>
    <t>1512010</t>
  </si>
  <si>
    <t>1512020</t>
  </si>
  <si>
    <t>1512110</t>
  </si>
  <si>
    <t>1512111</t>
  </si>
  <si>
    <t>1514060</t>
  </si>
  <si>
    <t>1515030</t>
  </si>
  <si>
    <t>1515031</t>
  </si>
  <si>
    <t>1515040</t>
  </si>
  <si>
    <t>1515041</t>
  </si>
  <si>
    <t>1516010</t>
  </si>
  <si>
    <t>1516011</t>
  </si>
  <si>
    <t>1516030</t>
  </si>
  <si>
    <t>2110</t>
  </si>
  <si>
    <t>2111</t>
  </si>
  <si>
    <t>5041</t>
  </si>
  <si>
    <t>6011</t>
  </si>
  <si>
    <t>0910</t>
  </si>
  <si>
    <t>0921</t>
  </si>
  <si>
    <t>0725</t>
  </si>
  <si>
    <t>Надання дошкільної освіти</t>
  </si>
  <si>
    <t>Первинна медико-санітарна допомога населенню</t>
  </si>
  <si>
    <t>Первинна медична допомога населенню, що надається центрами первинної медичної (медико-санітарної) допомоги</t>
  </si>
  <si>
    <t>Утримання та фінансова підтримка спортивних споруд</t>
  </si>
  <si>
    <t>Організація благоустрою населених пунктів</t>
  </si>
  <si>
    <t>Експлуатація та технічне обслуговування житлового фонду</t>
  </si>
  <si>
    <t>1517323</t>
  </si>
  <si>
    <t>1517324</t>
  </si>
  <si>
    <t>1517325</t>
  </si>
  <si>
    <t>7324</t>
  </si>
  <si>
    <t>7325</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</si>
  <si>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</si>
  <si>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</si>
  <si>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</si>
  <si>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1517330</t>
  </si>
  <si>
    <t>1517340</t>
  </si>
  <si>
    <t>7330</t>
  </si>
  <si>
    <t>7340</t>
  </si>
  <si>
    <t>Будівництво інших об'єктів соціальної та виробничої інфраструктури комунальної власності</t>
  </si>
  <si>
    <t>Проектування, реставрація та охорона пам'яток архітектури</t>
  </si>
  <si>
    <t>1517693</t>
  </si>
  <si>
    <t>7693</t>
  </si>
  <si>
    <t>Інші заходи, пов'язані з економічною діяльністю</t>
  </si>
  <si>
    <t>0117693</t>
  </si>
  <si>
    <t>2517693</t>
  </si>
  <si>
    <t>2717693</t>
  </si>
  <si>
    <t>Багатопрофільна стаціонарна медична допомога населенню</t>
  </si>
  <si>
    <t>Спеціалізована стаціонарна медична допомога населенню</t>
  </si>
  <si>
    <t>Додаток 3
до рішення обласної ради</t>
  </si>
  <si>
    <t>грн</t>
  </si>
  <si>
    <t>С. ОЛІЙНИК</t>
  </si>
  <si>
    <t>субвенції з обласного бюджету бюджетам міст, районів та об’єднаних територіальних громад на виконання доручень виборців депутатами обласної ради у 2018 році</t>
  </si>
  <si>
    <t>Інші заходи, пов’язані з економічною діяльністю</t>
  </si>
  <si>
    <t>Підготовка кадрів вищими навчальними закладами І – ІІ рівнів акредитації (коледжами, технікумами, училищами),</t>
  </si>
  <si>
    <t>Підготовка кадрів вищими навчальними закладами ІІІ – ІV рівнів акредитації (університетами, академіями, інститутами)</t>
  </si>
  <si>
    <t>Підготовка кадрів вищими навчальними закладами І – ІІ рівнів акредитації (коледжами, технікумами, училищами)</t>
  </si>
  <si>
    <t>Інформаційно-методичне та просвітницьке забезпечення в галузі охорони здоров’я,</t>
  </si>
  <si>
    <t>Встановлення телефонів інвалідам I і
II груп</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</si>
  <si>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</si>
  <si>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Реалізація інвестиційних програм і проектів за рахунок субвенції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</si>
  <si>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Дотація з місцевого бюджету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</si>
  <si>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</si>
  <si>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Заходи державної політики з питань сім’ї</t>
  </si>
  <si>
    <t>Здійснення заходів та реалізація проектів на виконання Державної цільової соціальної програми „Молодь України”</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</si>
  <si>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</si>
  <si>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Будівництво об’єктів соціально-культурного призначення</t>
  </si>
  <si>
    <t>Субвенція з місцевого бюджету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t>
  </si>
</sst>
</file>

<file path=xl/styles.xml><?xml version="1.0" encoding="utf-8"?>
<styleSheet xmlns="http://schemas.openxmlformats.org/spreadsheetml/2006/main">
  <numFmts count="5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 #,##0;* \-#,##0;* &quot;-&quot;;@"/>
    <numFmt numFmtId="190" formatCode="* #,##0.00;* \-#,##0.00;* &quot;-&quot;??;@"/>
    <numFmt numFmtId="191" formatCode="* _-#,##0&quot;р.&quot;;* \-#,##0&quot;р.&quot;;* _-&quot;-&quot;&quot;р.&quot;;@"/>
    <numFmt numFmtId="192" formatCode="* _-#,##0.00&quot;р.&quot;;* \-#,##0.00&quot;р.&quot;;* _-&quot;-&quot;??&quot;р.&quot;;@"/>
    <numFmt numFmtId="193" formatCode="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s>
  <fonts count="43">
    <font>
      <sz val="10"/>
      <name val="Times New Roman"/>
      <family val="0"/>
    </font>
    <font>
      <sz val="11"/>
      <color indexed="8"/>
      <name val="Calibri"/>
      <family val="2"/>
    </font>
    <font>
      <sz val="8"/>
      <name val="Times New Roman"/>
      <family val="0"/>
    </font>
    <font>
      <i/>
      <sz val="10"/>
      <name val="Times New Roman"/>
      <family val="0"/>
    </font>
    <font>
      <b/>
      <sz val="14"/>
      <name val="Times New Roman"/>
      <family val="0"/>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b/>
      <sz val="18"/>
      <name val="Times New Roman"/>
      <family val="1"/>
    </font>
    <font>
      <sz val="10"/>
      <color indexed="8"/>
      <name val="ARIAL"/>
      <family val="0"/>
    </font>
    <font>
      <i/>
      <sz val="11"/>
      <name val="Times New Roman"/>
      <family val="1"/>
    </font>
    <font>
      <b/>
      <u val="single"/>
      <sz val="11"/>
      <name val="Times New Roman"/>
      <family val="1"/>
    </font>
    <font>
      <u val="single"/>
      <sz val="10"/>
      <name val="Times New Roman"/>
      <family val="1"/>
    </font>
    <font>
      <u val="single"/>
      <sz val="11"/>
      <name val="Times New Roman"/>
      <family val="1"/>
    </font>
    <font>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sz val="13"/>
      <name val="Times New Roman"/>
      <family val="1"/>
    </font>
    <font>
      <sz val="12"/>
      <name val="Arial Cyr"/>
      <family val="0"/>
    </font>
    <font>
      <b/>
      <i/>
      <sz val="11"/>
      <name val="Times New Roman"/>
      <family val="1"/>
    </font>
    <font>
      <b/>
      <sz val="16"/>
      <name val="Times New Roman"/>
      <family val="1"/>
    </font>
    <font>
      <sz val="16"/>
      <name val="Times New Roman"/>
      <family val="0"/>
    </font>
    <font>
      <sz val="16"/>
      <name val="Arial Cyr"/>
      <family val="0"/>
    </font>
    <font>
      <u val="single"/>
      <sz val="10"/>
      <color indexed="12"/>
      <name val="Times New Roman"/>
      <family val="1"/>
    </font>
    <font>
      <b/>
      <sz val="15"/>
      <color indexed="62"/>
      <name val="Calibri"/>
      <family val="2"/>
    </font>
    <font>
      <b/>
      <sz val="13"/>
      <color indexed="62"/>
      <name val="Calibri"/>
      <family val="2"/>
    </font>
    <font>
      <b/>
      <sz val="11"/>
      <color indexed="62"/>
      <name val="Calibri"/>
      <family val="2"/>
    </font>
    <font>
      <u val="single"/>
      <sz val="10"/>
      <color indexed="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5"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6" fillId="21" borderId="2" applyNumberFormat="0" applyAlignment="0" applyProtection="0"/>
    <xf numFmtId="0" fontId="10" fillId="21"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2" fillId="0" borderId="0">
      <alignment vertical="top"/>
      <protection/>
    </xf>
    <xf numFmtId="0" fontId="30" fillId="0" borderId="6" applyNumberFormat="0" applyFill="0" applyAlignment="0" applyProtection="0"/>
    <xf numFmtId="0" fontId="8" fillId="0" borderId="7" applyNumberFormat="0" applyFill="0" applyAlignment="0" applyProtection="0"/>
    <xf numFmtId="0" fontId="28" fillId="22" borderId="8" applyNumberFormat="0" applyAlignment="0" applyProtection="0"/>
    <xf numFmtId="0" fontId="28" fillId="22"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 fillId="20" borderId="0" applyNumberFormat="0" applyBorder="0" applyAlignment="0" applyProtection="0"/>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9" applyNumberFormat="0" applyFont="0" applyAlignment="0" applyProtection="0"/>
    <xf numFmtId="0" fontId="1" fillId="23" borderId="9" applyNumberFormat="0" applyFont="0" applyAlignment="0" applyProtection="0"/>
    <xf numFmtId="0" fontId="16" fillId="24" borderId="9" applyNumberFormat="0" applyAlignment="0" applyProtection="0"/>
    <xf numFmtId="9" fontId="0" fillId="0" borderId="0" applyFont="0" applyFill="0" applyBorder="0" applyAlignment="0" applyProtection="0"/>
    <xf numFmtId="0" fontId="30" fillId="0" borderId="6" applyNumberFormat="0" applyFill="0" applyAlignment="0" applyProtection="0"/>
    <xf numFmtId="0" fontId="14"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6" borderId="0" applyNumberFormat="0" applyBorder="0" applyAlignment="0" applyProtection="0"/>
  </cellStyleXfs>
  <cellXfs count="93">
    <xf numFmtId="0" fontId="0" fillId="0" borderId="0" xfId="0" applyAlignment="1">
      <alignment/>
    </xf>
    <xf numFmtId="0" fontId="0" fillId="0" borderId="10" xfId="0" applyFont="1" applyFill="1" applyBorder="1" applyAlignment="1">
      <alignment horizontal="center"/>
    </xf>
    <xf numFmtId="0" fontId="4" fillId="0" borderId="0" xfId="0" applyNumberFormat="1" applyFont="1" applyFill="1" applyAlignment="1" applyProtection="1">
      <alignment horizontal="center"/>
      <protection/>
    </xf>
    <xf numFmtId="0" fontId="0" fillId="0" borderId="0" xfId="0" applyFont="1" applyFill="1" applyAlignment="1">
      <alignment horizontal="center"/>
    </xf>
    <xf numFmtId="0" fontId="4" fillId="0" borderId="1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center" wrapText="1"/>
      <protection/>
    </xf>
    <xf numFmtId="0" fontId="18"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12" fillId="0" borderId="0" xfId="0" applyNumberFormat="1" applyFont="1" applyFill="1" applyAlignment="1" applyProtection="1">
      <alignment/>
      <protection/>
    </xf>
    <xf numFmtId="0" fontId="0" fillId="0" borderId="0" xfId="0" applyFont="1" applyFill="1" applyAlignment="1">
      <alignment vertical="center"/>
    </xf>
    <xf numFmtId="0" fontId="18" fillId="0" borderId="0" xfId="0" applyNumberFormat="1" applyFont="1" applyFill="1" applyAlignment="1" applyProtection="1">
      <alignment vertical="top"/>
      <protection/>
    </xf>
    <xf numFmtId="0" fontId="18" fillId="0" borderId="10" xfId="0" applyNumberFormat="1" applyFont="1" applyFill="1" applyBorder="1" applyAlignment="1" applyProtection="1">
      <alignment horizontal="right" vertical="center"/>
      <protection/>
    </xf>
    <xf numFmtId="0" fontId="18" fillId="0" borderId="0" xfId="105" applyFont="1" applyFill="1" applyAlignment="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0" xfId="0" applyFont="1" applyFill="1" applyBorder="1" applyAlignment="1">
      <alignment horizontal="center"/>
    </xf>
    <xf numFmtId="0" fontId="0" fillId="0" borderId="0" xfId="0" applyFont="1" applyFill="1" applyAlignment="1">
      <alignment vertical="center"/>
    </xf>
    <xf numFmtId="188" fontId="0" fillId="0" borderId="0" xfId="0" applyNumberFormat="1" applyFont="1" applyFill="1" applyAlignment="1" applyProtection="1">
      <alignment/>
      <protection/>
    </xf>
    <xf numFmtId="0" fontId="25" fillId="0" borderId="0" xfId="0" applyFont="1" applyFill="1" applyAlignment="1">
      <alignment vertical="center"/>
    </xf>
    <xf numFmtId="0" fontId="25" fillId="0" borderId="0" xfId="0" applyFont="1" applyFill="1" applyAlignment="1">
      <alignment vertical="center"/>
    </xf>
    <xf numFmtId="0" fontId="0" fillId="0" borderId="0" xfId="0" applyNumberFormat="1" applyFont="1" applyFill="1" applyAlignment="1" applyProtection="1">
      <alignment horizontal="right"/>
      <protection/>
    </xf>
    <xf numFmtId="4" fontId="25" fillId="0" borderId="0" xfId="0" applyNumberFormat="1" applyFont="1" applyFill="1" applyAlignment="1">
      <alignment vertical="center"/>
    </xf>
    <xf numFmtId="49" fontId="20"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13" fillId="0" borderId="0" xfId="105" applyFont="1" applyFill="1" applyAlignment="1">
      <alignment horizontal="left"/>
      <protection/>
    </xf>
    <xf numFmtId="0" fontId="33" fillId="0" borderId="0" xfId="105" applyFont="1" applyFill="1" applyAlignment="1">
      <alignment horizontal="left"/>
      <protection/>
    </xf>
    <xf numFmtId="0" fontId="0" fillId="0" borderId="0" xfId="0" applyFont="1" applyFill="1" applyAlignment="1">
      <alignment/>
    </xf>
    <xf numFmtId="3" fontId="0" fillId="0" borderId="0" xfId="0" applyNumberFormat="1" applyFont="1" applyFill="1" applyAlignment="1" applyProtection="1">
      <alignment/>
      <protection/>
    </xf>
    <xf numFmtId="49" fontId="24" fillId="0" borderId="11"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3" fillId="0" borderId="0" xfId="0" applyFont="1" applyFill="1" applyAlignment="1">
      <alignment vertical="center"/>
    </xf>
    <xf numFmtId="0" fontId="20" fillId="0" borderId="11" xfId="0" applyFont="1" applyFill="1" applyBorder="1" applyAlignment="1">
      <alignment horizontal="left" vertical="center" wrapText="1"/>
    </xf>
    <xf numFmtId="0" fontId="23" fillId="0" borderId="11" xfId="0" applyFont="1" applyFill="1" applyBorder="1" applyAlignment="1">
      <alignment horizontal="left" vertical="center" wrapText="1"/>
    </xf>
    <xf numFmtId="49"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49" fontId="23" fillId="0" borderId="11" xfId="0" applyNumberFormat="1" applyFont="1" applyFill="1" applyBorder="1" applyAlignment="1">
      <alignment horizontal="center" vertical="center" wrapText="1"/>
    </xf>
    <xf numFmtId="0" fontId="20" fillId="0" borderId="11" xfId="0" applyFont="1" applyFill="1" applyBorder="1" applyAlignment="1">
      <alignment vertical="center" wrapText="1"/>
    </xf>
    <xf numFmtId="0" fontId="20"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36" fillId="0" borderId="0" xfId="0" applyNumberFormat="1" applyFont="1" applyFill="1" applyAlignment="1" applyProtection="1">
      <alignment/>
      <protection/>
    </xf>
    <xf numFmtId="0" fontId="13" fillId="0" borderId="0" xfId="105" applyFont="1" applyFill="1" applyBorder="1" applyAlignment="1">
      <alignment wrapText="1"/>
      <protection/>
    </xf>
    <xf numFmtId="3" fontId="13" fillId="0" borderId="0" xfId="105" applyNumberFormat="1" applyFont="1" applyFill="1" applyBorder="1" applyAlignment="1">
      <alignment wrapText="1"/>
      <protection/>
    </xf>
    <xf numFmtId="49" fontId="23" fillId="0" borderId="12" xfId="0" applyNumberFormat="1" applyFont="1" applyFill="1" applyBorder="1" applyAlignment="1">
      <alignment horizontal="center" vertical="center" wrapText="1"/>
    </xf>
    <xf numFmtId="0" fontId="12" fillId="0" borderId="0" xfId="0" applyFont="1" applyFill="1" applyAlignment="1">
      <alignment vertical="center"/>
    </xf>
    <xf numFmtId="49" fontId="19" fillId="0" borderId="12" xfId="0" applyNumberFormat="1" applyFont="1" applyFill="1" applyBorder="1" applyAlignment="1">
      <alignment horizontal="center" vertical="center" wrapText="1"/>
    </xf>
    <xf numFmtId="0" fontId="23" fillId="0" borderId="13" xfId="0" applyFont="1" applyFill="1" applyBorder="1" applyAlignment="1">
      <alignment horizontal="left" vertical="center" wrapText="1"/>
    </xf>
    <xf numFmtId="3" fontId="24" fillId="0" borderId="11" xfId="95" applyNumberFormat="1" applyFont="1" applyFill="1" applyBorder="1" applyAlignment="1">
      <alignment vertical="center"/>
      <protection/>
    </xf>
    <xf numFmtId="3" fontId="26" fillId="0" borderId="11" xfId="95" applyNumberFormat="1" applyFont="1" applyFill="1" applyBorder="1" applyAlignment="1">
      <alignment vertical="center"/>
      <protection/>
    </xf>
    <xf numFmtId="3" fontId="20" fillId="0" borderId="11" xfId="95" applyNumberFormat="1" applyFont="1" applyFill="1" applyBorder="1" applyAlignment="1">
      <alignment vertical="center"/>
      <protection/>
    </xf>
    <xf numFmtId="3" fontId="19" fillId="0" borderId="11" xfId="95" applyNumberFormat="1" applyFont="1" applyFill="1" applyBorder="1" applyAlignment="1">
      <alignment vertical="center"/>
      <protection/>
    </xf>
    <xf numFmtId="3" fontId="23" fillId="0" borderId="11" xfId="95" applyNumberFormat="1" applyFont="1" applyFill="1" applyBorder="1" applyAlignment="1">
      <alignment vertical="center"/>
      <protection/>
    </xf>
    <xf numFmtId="3" fontId="34" fillId="0" borderId="11" xfId="95" applyNumberFormat="1" applyFont="1" applyFill="1" applyBorder="1" applyAlignment="1">
      <alignment vertical="center"/>
      <protection/>
    </xf>
    <xf numFmtId="3" fontId="23" fillId="0" borderId="11" xfId="95" applyNumberFormat="1" applyFont="1" applyFill="1" applyBorder="1" applyAlignment="1">
      <alignment vertical="center"/>
      <protection/>
    </xf>
    <xf numFmtId="3" fontId="34" fillId="0" borderId="11" xfId="95" applyNumberFormat="1" applyFont="1" applyFill="1" applyBorder="1" applyAlignment="1">
      <alignment vertical="center"/>
      <protection/>
    </xf>
    <xf numFmtId="3" fontId="19" fillId="0" borderId="11" xfId="95" applyNumberFormat="1" applyFont="1" applyFill="1" applyBorder="1" applyAlignment="1">
      <alignment vertical="center"/>
      <protection/>
    </xf>
    <xf numFmtId="3" fontId="26" fillId="0" borderId="11" xfId="95" applyNumberFormat="1" applyFont="1" applyFill="1" applyBorder="1" applyAlignment="1">
      <alignment vertical="center"/>
      <protection/>
    </xf>
    <xf numFmtId="3" fontId="24" fillId="0" borderId="11" xfId="95" applyNumberFormat="1" applyFont="1" applyFill="1" applyBorder="1" applyAlignment="1">
      <alignment vertical="center"/>
      <protection/>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26" fillId="0" borderId="11" xfId="0" applyFont="1" applyFill="1" applyBorder="1" applyAlignment="1">
      <alignment horizontal="justify" vertical="center" wrapText="1"/>
    </xf>
    <xf numFmtId="0" fontId="26" fillId="0" borderId="11" xfId="0" applyFont="1" applyFill="1" applyBorder="1" applyAlignment="1">
      <alignment horizontal="left" vertical="center" wrapText="1"/>
    </xf>
    <xf numFmtId="3" fontId="23" fillId="0" borderId="13" xfId="95" applyNumberFormat="1" applyFont="1" applyFill="1" applyBorder="1" applyAlignment="1">
      <alignment vertical="center"/>
      <protection/>
    </xf>
    <xf numFmtId="3" fontId="34" fillId="0" borderId="13" xfId="95" applyNumberFormat="1" applyFont="1" applyFill="1" applyBorder="1" applyAlignment="1">
      <alignment vertical="center"/>
      <protection/>
    </xf>
    <xf numFmtId="0" fontId="19" fillId="0" borderId="11" xfId="0" applyFont="1" applyFill="1" applyBorder="1" applyAlignment="1">
      <alignment vertical="center" wrapText="1"/>
    </xf>
    <xf numFmtId="0" fontId="23" fillId="0" borderId="11" xfId="0" applyFont="1" applyFill="1" applyBorder="1" applyAlignment="1">
      <alignment vertical="center" wrapText="1"/>
    </xf>
    <xf numFmtId="3" fontId="20" fillId="0" borderId="13" xfId="95" applyNumberFormat="1" applyFont="1" applyFill="1" applyBorder="1" applyAlignment="1">
      <alignment vertical="center"/>
      <protection/>
    </xf>
    <xf numFmtId="3" fontId="19" fillId="0" borderId="13" xfId="95" applyNumberFormat="1" applyFont="1" applyFill="1" applyBorder="1" applyAlignment="1">
      <alignment vertical="center"/>
      <protection/>
    </xf>
    <xf numFmtId="49" fontId="23" fillId="0" borderId="12"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5" fillId="0" borderId="0" xfId="105" applyFont="1" applyFill="1" applyAlignment="1">
      <alignment horizontal="left"/>
      <protection/>
    </xf>
    <xf numFmtId="0" fontId="37" fillId="0" borderId="0" xfId="105" applyFont="1" applyFill="1" applyAlignment="1">
      <alignment horizontal="left"/>
      <protection/>
    </xf>
    <xf numFmtId="0" fontId="13" fillId="0" borderId="0" xfId="105" applyFont="1" applyFill="1" applyBorder="1" applyAlignment="1">
      <alignment horizontal="left" wrapText="1"/>
      <protection/>
    </xf>
    <xf numFmtId="0" fontId="35" fillId="0" borderId="0" xfId="105" applyFont="1" applyFill="1" applyBorder="1" applyAlignment="1">
      <alignment horizontal="left"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32" fillId="0" borderId="0" xfId="114" applyNumberFormat="1" applyFont="1" applyFill="1" applyAlignment="1" applyProtection="1">
      <alignment horizontal="left" vertical="center" wrapText="1"/>
      <protection/>
    </xf>
  </cellXfs>
  <cellStyles count="106">
    <cellStyle name="Normal" xfId="0"/>
    <cellStyle name="20% - Акцент1" xfId="15"/>
    <cellStyle name="20% - Акцент1 2" xfId="16"/>
    <cellStyle name="20% - Акцент1_Додатки 2 2016" xfId="17"/>
    <cellStyle name="20% - Акцент2" xfId="18"/>
    <cellStyle name="20% - Акцент2 2" xfId="19"/>
    <cellStyle name="20% - Акцент2_Додатки 2 2016" xfId="20"/>
    <cellStyle name="20% - Акцент3" xfId="21"/>
    <cellStyle name="20% - Акцент3 2" xfId="22"/>
    <cellStyle name="20% - Акцент3_Додатки 2 2016" xfId="23"/>
    <cellStyle name="20% - Акцент4" xfId="24"/>
    <cellStyle name="20% - Акцент4 2" xfId="25"/>
    <cellStyle name="20% - Акцент4_Додатки 2 2016" xfId="26"/>
    <cellStyle name="20% - Акцент5" xfId="27"/>
    <cellStyle name="20% - Акцент5 2" xfId="28"/>
    <cellStyle name="20% - Акцент5_Додатки 2 2016" xfId="29"/>
    <cellStyle name="20% - Акцент6" xfId="30"/>
    <cellStyle name="20% - Акцент6 2" xfId="31"/>
    <cellStyle name="20% - Акцент6_Додатки 2 2016" xfId="32"/>
    <cellStyle name="40% - Акцент1" xfId="33"/>
    <cellStyle name="40% - Акцент1 2" xfId="34"/>
    <cellStyle name="40% - Акцент1_Додатки 2 2016" xfId="35"/>
    <cellStyle name="40% - Акцент2" xfId="36"/>
    <cellStyle name="40% - Акцент2 2" xfId="37"/>
    <cellStyle name="40% - Акцент2_Додатки 2 2016" xfId="38"/>
    <cellStyle name="40% - Акцент3" xfId="39"/>
    <cellStyle name="40% - Акцент3 2" xfId="40"/>
    <cellStyle name="40% - Акцент3_Додатки 2 2016" xfId="41"/>
    <cellStyle name="40% - Акцент4" xfId="42"/>
    <cellStyle name="40% - Акцент4 2" xfId="43"/>
    <cellStyle name="40% - Акцент4_Додатки 2 2016" xfId="44"/>
    <cellStyle name="40% - Акцент5" xfId="45"/>
    <cellStyle name="40% - Акцент5 2" xfId="46"/>
    <cellStyle name="40% - Акцент5_Додатки 2 2016" xfId="47"/>
    <cellStyle name="40% - Акцент6" xfId="48"/>
    <cellStyle name="40% - Акцент6 2" xfId="49"/>
    <cellStyle name="40% - Акцент6_Додатки 2 2016" xfId="50"/>
    <cellStyle name="60% - Акцент1" xfId="51"/>
    <cellStyle name="60% - Акцент2" xfId="52"/>
    <cellStyle name="60% - Акцент3" xfId="53"/>
    <cellStyle name="60% - Акцент4" xfId="54"/>
    <cellStyle name="60% - Акцент5" xfId="55"/>
    <cellStyle name="60% - Акцент6" xfId="56"/>
    <cellStyle name="Normal_meresha_07" xfId="57"/>
    <cellStyle name="Акцент1" xfId="58"/>
    <cellStyle name="Акцент2" xfId="59"/>
    <cellStyle name="Акцент3" xfId="60"/>
    <cellStyle name="Акцент4" xfId="61"/>
    <cellStyle name="Акцент5" xfId="62"/>
    <cellStyle name="Акцент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ычный 2" xfId="103"/>
    <cellStyle name="Обычный 3" xfId="104"/>
    <cellStyle name="Обычный_Додаток 6 джерела.." xfId="105"/>
    <cellStyle name="Followed Hyperlink" xfId="106"/>
    <cellStyle name="Плохой" xfId="107"/>
    <cellStyle name="Пояснение" xfId="108"/>
    <cellStyle name="Примечание" xfId="109"/>
    <cellStyle name="Примечание 2" xfId="110"/>
    <cellStyle name="Примечание_Додаток7 програми" xfId="111"/>
    <cellStyle name="Percent" xfId="112"/>
    <cellStyle name="Связанная ячейка" xfId="113"/>
    <cellStyle name="Стиль 1" xfId="114"/>
    <cellStyle name="Текст попередження" xfId="115"/>
    <cellStyle name="Текст предупреждения" xfId="116"/>
    <cellStyle name="Comma" xfId="117"/>
    <cellStyle name="Comma [0]" xfId="118"/>
    <cellStyle name="Хороший"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R343"/>
  <sheetViews>
    <sheetView showGridLines="0" showZeros="0" tabSelected="1" view="pageBreakPreview" zoomScale="75" zoomScaleNormal="90" zoomScaleSheetLayoutView="75" zoomScalePageLayoutView="0" workbookViewId="0" topLeftCell="A1">
      <pane xSplit="5" ySplit="8" topLeftCell="F96" activePane="bottomRight" state="frozen"/>
      <selection pane="topLeft" activeCell="A1" sqref="A1"/>
      <selection pane="topRight" activeCell="F1" sqref="F1"/>
      <selection pane="bottomLeft" activeCell="A9" sqref="A9"/>
      <selection pane="bottomRight" activeCell="E331" sqref="E331"/>
    </sheetView>
  </sheetViews>
  <sheetFormatPr defaultColWidth="9.16015625" defaultRowHeight="12.75"/>
  <cols>
    <col min="1" max="1" width="11" style="15" customWidth="1"/>
    <col min="2" max="2" width="10.16015625" style="15" customWidth="1"/>
    <col min="3" max="3" width="11.66015625" style="7" hidden="1" customWidth="1"/>
    <col min="4" max="4" width="14.5" style="7" customWidth="1"/>
    <col min="5" max="5" width="39.5" style="14" customWidth="1"/>
    <col min="6" max="6" width="20.33203125" style="14" customWidth="1"/>
    <col min="7" max="7" width="19.83203125" style="14" customWidth="1"/>
    <col min="8" max="8" width="18.33203125" style="14" customWidth="1"/>
    <col min="9" max="9" width="18.83203125" style="14" customWidth="1"/>
    <col min="10" max="10" width="16.83203125" style="14" customWidth="1"/>
    <col min="11" max="11" width="18.16015625" style="14" customWidth="1"/>
    <col min="12" max="12" width="17.66015625" style="14" customWidth="1"/>
    <col min="13" max="13" width="16.33203125" style="14" customWidth="1"/>
    <col min="14" max="14" width="15.33203125" style="14" customWidth="1"/>
    <col min="15" max="15" width="19.5" style="14" customWidth="1"/>
    <col min="16" max="16" width="21.5" style="14" customWidth="1"/>
    <col min="17" max="17" width="18.83203125" style="14" customWidth="1"/>
    <col min="18" max="16384" width="9.16015625" style="15" customWidth="1"/>
  </cols>
  <sheetData>
    <row r="1" spans="3:17" s="6" customFormat="1" ht="35.25" customHeight="1">
      <c r="C1" s="11"/>
      <c r="D1" s="11"/>
      <c r="E1" s="11"/>
      <c r="F1" s="11"/>
      <c r="G1" s="11"/>
      <c r="H1" s="11"/>
      <c r="I1" s="11"/>
      <c r="J1" s="11"/>
      <c r="K1" s="11"/>
      <c r="L1" s="11"/>
      <c r="M1" s="11"/>
      <c r="N1" s="11"/>
      <c r="O1" s="92" t="s">
        <v>698</v>
      </c>
      <c r="P1" s="92"/>
      <c r="Q1" s="92"/>
    </row>
    <row r="2" spans="3:17" s="6" customFormat="1" ht="16.5">
      <c r="C2" s="11"/>
      <c r="D2" s="11"/>
      <c r="E2" s="11"/>
      <c r="F2" s="11"/>
      <c r="G2" s="11"/>
      <c r="H2" s="11"/>
      <c r="I2" s="11"/>
      <c r="J2" s="11"/>
      <c r="K2" s="11"/>
      <c r="L2" s="11"/>
      <c r="M2" s="11"/>
      <c r="N2" s="11"/>
      <c r="O2" s="92"/>
      <c r="P2" s="92"/>
      <c r="Q2" s="92"/>
    </row>
    <row r="3" spans="2:17" s="27" customFormat="1" ht="18.75" customHeight="1">
      <c r="B3" s="89" t="s">
        <v>314</v>
      </c>
      <c r="C3" s="89"/>
      <c r="D3" s="89"/>
      <c r="E3" s="89"/>
      <c r="F3" s="89"/>
      <c r="G3" s="89"/>
      <c r="H3" s="89"/>
      <c r="I3" s="89"/>
      <c r="J3" s="89"/>
      <c r="K3" s="89"/>
      <c r="L3" s="89"/>
      <c r="M3" s="89"/>
      <c r="N3" s="89"/>
      <c r="O3" s="89"/>
      <c r="P3" s="89"/>
      <c r="Q3" s="89"/>
    </row>
    <row r="4" spans="3:17" ht="15" customHeight="1">
      <c r="C4" s="8"/>
      <c r="D4" s="8"/>
      <c r="E4" s="16"/>
      <c r="F4" s="16"/>
      <c r="G4" s="16"/>
      <c r="H4" s="4"/>
      <c r="I4" s="1"/>
      <c r="J4" s="1"/>
      <c r="K4" s="2"/>
      <c r="L4" s="3"/>
      <c r="M4" s="3"/>
      <c r="N4" s="3"/>
      <c r="O4" s="3"/>
      <c r="P4" s="3"/>
      <c r="Q4" s="12" t="s">
        <v>699</v>
      </c>
    </row>
    <row r="5" spans="1:17" ht="21.75" customHeight="1">
      <c r="A5" s="81" t="s">
        <v>456</v>
      </c>
      <c r="B5" s="82" t="s">
        <v>557</v>
      </c>
      <c r="C5" s="81" t="s">
        <v>335</v>
      </c>
      <c r="D5" s="81" t="s">
        <v>576</v>
      </c>
      <c r="E5" s="82" t="s">
        <v>554</v>
      </c>
      <c r="F5" s="90" t="s">
        <v>356</v>
      </c>
      <c r="G5" s="90"/>
      <c r="H5" s="90"/>
      <c r="I5" s="90"/>
      <c r="J5" s="90"/>
      <c r="K5" s="90" t="s">
        <v>357</v>
      </c>
      <c r="L5" s="90"/>
      <c r="M5" s="90"/>
      <c r="N5" s="90"/>
      <c r="O5" s="90"/>
      <c r="P5" s="90"/>
      <c r="Q5" s="90" t="s">
        <v>358</v>
      </c>
    </row>
    <row r="6" spans="1:17" ht="16.5" customHeight="1">
      <c r="A6" s="81"/>
      <c r="B6" s="82"/>
      <c r="C6" s="81"/>
      <c r="D6" s="81"/>
      <c r="E6" s="88"/>
      <c r="F6" s="91" t="s">
        <v>590</v>
      </c>
      <c r="G6" s="87" t="s">
        <v>359</v>
      </c>
      <c r="H6" s="88" t="s">
        <v>360</v>
      </c>
      <c r="I6" s="88"/>
      <c r="J6" s="87" t="s">
        <v>361</v>
      </c>
      <c r="K6" s="91" t="s">
        <v>590</v>
      </c>
      <c r="L6" s="87" t="s">
        <v>359</v>
      </c>
      <c r="M6" s="88" t="s">
        <v>360</v>
      </c>
      <c r="N6" s="88"/>
      <c r="O6" s="87" t="s">
        <v>361</v>
      </c>
      <c r="P6" s="5" t="s">
        <v>360</v>
      </c>
      <c r="Q6" s="90"/>
    </row>
    <row r="7" spans="1:17" ht="20.25" customHeight="1">
      <c r="A7" s="81"/>
      <c r="B7" s="82"/>
      <c r="C7" s="81"/>
      <c r="D7" s="81"/>
      <c r="E7" s="88"/>
      <c r="F7" s="88"/>
      <c r="G7" s="87"/>
      <c r="H7" s="88" t="s">
        <v>362</v>
      </c>
      <c r="I7" s="88" t="s">
        <v>363</v>
      </c>
      <c r="J7" s="87"/>
      <c r="K7" s="88"/>
      <c r="L7" s="87"/>
      <c r="M7" s="88" t="s">
        <v>362</v>
      </c>
      <c r="N7" s="88" t="s">
        <v>363</v>
      </c>
      <c r="O7" s="87"/>
      <c r="P7" s="82" t="s">
        <v>364</v>
      </c>
      <c r="Q7" s="90"/>
    </row>
    <row r="8" spans="1:17" ht="42" customHeight="1">
      <c r="A8" s="81"/>
      <c r="B8" s="82"/>
      <c r="C8" s="81"/>
      <c r="D8" s="81"/>
      <c r="E8" s="88"/>
      <c r="F8" s="88"/>
      <c r="G8" s="87"/>
      <c r="H8" s="88"/>
      <c r="I8" s="88"/>
      <c r="J8" s="87"/>
      <c r="K8" s="88"/>
      <c r="L8" s="87"/>
      <c r="M8" s="88"/>
      <c r="N8" s="88"/>
      <c r="O8" s="87"/>
      <c r="P8" s="82"/>
      <c r="Q8" s="90"/>
    </row>
    <row r="9" spans="1:17" s="19" customFormat="1" ht="19.5" customHeight="1">
      <c r="A9" s="29" t="s">
        <v>457</v>
      </c>
      <c r="B9" s="39"/>
      <c r="C9" s="39" t="s">
        <v>421</v>
      </c>
      <c r="D9" s="39"/>
      <c r="E9" s="64" t="s">
        <v>422</v>
      </c>
      <c r="F9" s="48">
        <f aca="true" t="shared" si="0" ref="F9:Q9">F10</f>
        <v>151753200</v>
      </c>
      <c r="G9" s="48">
        <f t="shared" si="0"/>
        <v>151753200</v>
      </c>
      <c r="H9" s="48">
        <f t="shared" si="0"/>
        <v>29609950</v>
      </c>
      <c r="I9" s="48">
        <f t="shared" si="0"/>
        <v>3140261</v>
      </c>
      <c r="J9" s="48">
        <f t="shared" si="0"/>
        <v>0</v>
      </c>
      <c r="K9" s="48">
        <f t="shared" si="0"/>
        <v>117500000</v>
      </c>
      <c r="L9" s="48">
        <f t="shared" si="0"/>
        <v>0</v>
      </c>
      <c r="M9" s="48">
        <f t="shared" si="0"/>
        <v>0</v>
      </c>
      <c r="N9" s="48">
        <f t="shared" si="0"/>
        <v>0</v>
      </c>
      <c r="O9" s="48">
        <f t="shared" si="0"/>
        <v>117500000</v>
      </c>
      <c r="P9" s="48">
        <f t="shared" si="0"/>
        <v>117500000</v>
      </c>
      <c r="Q9" s="58">
        <f t="shared" si="0"/>
        <v>269253200</v>
      </c>
    </row>
    <row r="10" spans="1:17" s="19" customFormat="1" ht="17.25" customHeight="1">
      <c r="A10" s="40" t="s">
        <v>458</v>
      </c>
      <c r="B10" s="40"/>
      <c r="C10" s="40" t="s">
        <v>421</v>
      </c>
      <c r="D10" s="40"/>
      <c r="E10" s="65" t="s">
        <v>422</v>
      </c>
      <c r="F10" s="49">
        <f aca="true" t="shared" si="1" ref="F10:F18">G10+J10</f>
        <v>151753200</v>
      </c>
      <c r="G10" s="49">
        <f>G11+G13+G14+G15+G18+G17+G12</f>
        <v>151753200</v>
      </c>
      <c r="H10" s="49">
        <f>H11+H13+H14+H15+H18+H17+H12</f>
        <v>29609950</v>
      </c>
      <c r="I10" s="49">
        <f>I11+I13+I14+I15+I18+I17+I12</f>
        <v>3140261</v>
      </c>
      <c r="J10" s="49">
        <f>J11+J13+J14+J15+J18+J17+J12</f>
        <v>0</v>
      </c>
      <c r="K10" s="49">
        <f aca="true" t="shared" si="2" ref="K10:K18">L10+O10</f>
        <v>117500000</v>
      </c>
      <c r="L10" s="49">
        <f>L11+L13+L14+L15+L18+L17+L12</f>
        <v>0</v>
      </c>
      <c r="M10" s="49">
        <f>M11+M13+M14+M15+M18+M17+M12</f>
        <v>0</v>
      </c>
      <c r="N10" s="49">
        <f>N11+N13+N14+N15+N18+N17+N12</f>
        <v>0</v>
      </c>
      <c r="O10" s="49">
        <f>O11+O13+O14+O15+O18+O17+O12</f>
        <v>117500000</v>
      </c>
      <c r="P10" s="49">
        <f>P11+P13+P14+P15+P18+P17+P12</f>
        <v>117500000</v>
      </c>
      <c r="Q10" s="58">
        <f>F10+K10</f>
        <v>269253200</v>
      </c>
    </row>
    <row r="11" spans="1:17" s="17" customFormat="1" ht="90.75" customHeight="1">
      <c r="A11" s="23" t="s">
        <v>4</v>
      </c>
      <c r="B11" s="23" t="s">
        <v>5</v>
      </c>
      <c r="C11" s="23" t="s">
        <v>333</v>
      </c>
      <c r="D11" s="23" t="s">
        <v>351</v>
      </c>
      <c r="E11" s="32" t="s">
        <v>3</v>
      </c>
      <c r="F11" s="50">
        <f t="shared" si="1"/>
        <v>49722100</v>
      </c>
      <c r="G11" s="50">
        <v>49722100</v>
      </c>
      <c r="H11" s="50">
        <v>27315850</v>
      </c>
      <c r="I11" s="50">
        <v>3064161</v>
      </c>
      <c r="J11" s="50"/>
      <c r="K11" s="50">
        <f t="shared" si="2"/>
        <v>600000</v>
      </c>
      <c r="L11" s="50"/>
      <c r="M11" s="50"/>
      <c r="N11" s="50"/>
      <c r="O11" s="50">
        <v>600000</v>
      </c>
      <c r="P11" s="50">
        <v>600000</v>
      </c>
      <c r="Q11" s="56">
        <f aca="true" t="shared" si="3" ref="Q11:Q18">F11+K11</f>
        <v>50322100</v>
      </c>
    </row>
    <row r="12" spans="1:17" s="17" customFormat="1" ht="32.25" customHeight="1">
      <c r="A12" s="23" t="s">
        <v>624</v>
      </c>
      <c r="B12" s="23" t="s">
        <v>326</v>
      </c>
      <c r="C12" s="23"/>
      <c r="D12" s="23" t="s">
        <v>331</v>
      </c>
      <c r="E12" s="32" t="s">
        <v>625</v>
      </c>
      <c r="F12" s="50">
        <f>G12+J12</f>
        <v>6821100</v>
      </c>
      <c r="G12" s="50">
        <v>6821100</v>
      </c>
      <c r="H12" s="50"/>
      <c r="I12" s="50"/>
      <c r="J12" s="50"/>
      <c r="K12" s="50">
        <f>L12+O12</f>
        <v>0</v>
      </c>
      <c r="L12" s="50"/>
      <c r="M12" s="50"/>
      <c r="N12" s="50"/>
      <c r="O12" s="50"/>
      <c r="P12" s="50"/>
      <c r="Q12" s="56">
        <f>F12+K12</f>
        <v>6821100</v>
      </c>
    </row>
    <row r="13" spans="1:17" s="17" customFormat="1" ht="26.25" customHeight="1">
      <c r="A13" s="23" t="s">
        <v>6</v>
      </c>
      <c r="B13" s="23" t="s">
        <v>535</v>
      </c>
      <c r="C13" s="23" t="s">
        <v>367</v>
      </c>
      <c r="D13" s="23" t="s">
        <v>423</v>
      </c>
      <c r="E13" s="32" t="s">
        <v>7</v>
      </c>
      <c r="F13" s="50">
        <f t="shared" si="1"/>
        <v>4400000</v>
      </c>
      <c r="G13" s="50">
        <v>4400000</v>
      </c>
      <c r="H13" s="50">
        <v>2294100</v>
      </c>
      <c r="I13" s="50">
        <v>76100</v>
      </c>
      <c r="J13" s="50"/>
      <c r="K13" s="50">
        <f t="shared" si="2"/>
        <v>100000</v>
      </c>
      <c r="L13" s="50"/>
      <c r="M13" s="50"/>
      <c r="N13" s="50"/>
      <c r="O13" s="50">
        <v>100000</v>
      </c>
      <c r="P13" s="50">
        <v>100000</v>
      </c>
      <c r="Q13" s="56">
        <f t="shared" si="3"/>
        <v>4500000</v>
      </c>
    </row>
    <row r="14" spans="1:17" s="17" customFormat="1" ht="30" customHeight="1">
      <c r="A14" s="23" t="s">
        <v>11</v>
      </c>
      <c r="B14" s="23" t="s">
        <v>12</v>
      </c>
      <c r="C14" s="23">
        <v>180409</v>
      </c>
      <c r="D14" s="23" t="s">
        <v>366</v>
      </c>
      <c r="E14" s="32" t="s">
        <v>459</v>
      </c>
      <c r="F14" s="50">
        <f t="shared" si="1"/>
        <v>0</v>
      </c>
      <c r="G14" s="50"/>
      <c r="H14" s="50"/>
      <c r="I14" s="50"/>
      <c r="J14" s="50"/>
      <c r="K14" s="50">
        <f t="shared" si="2"/>
        <v>93030000</v>
      </c>
      <c r="L14" s="50">
        <v>0</v>
      </c>
      <c r="M14" s="50">
        <v>0</v>
      </c>
      <c r="N14" s="50">
        <v>0</v>
      </c>
      <c r="O14" s="50">
        <v>93030000</v>
      </c>
      <c r="P14" s="50">
        <v>93030000</v>
      </c>
      <c r="Q14" s="56">
        <f t="shared" si="3"/>
        <v>93030000</v>
      </c>
    </row>
    <row r="15" spans="1:17" s="10" customFormat="1" ht="23.25" customHeight="1">
      <c r="A15" s="34" t="s">
        <v>13</v>
      </c>
      <c r="B15" s="34" t="s">
        <v>14</v>
      </c>
      <c r="C15" s="34" t="s">
        <v>334</v>
      </c>
      <c r="D15" s="34" t="s">
        <v>366</v>
      </c>
      <c r="E15" s="35" t="s">
        <v>15</v>
      </c>
      <c r="F15" s="51">
        <f t="shared" si="1"/>
        <v>25000000</v>
      </c>
      <c r="G15" s="51">
        <f>G16</f>
        <v>25000000</v>
      </c>
      <c r="H15" s="51">
        <f>H16</f>
        <v>0</v>
      </c>
      <c r="I15" s="51">
        <f>I16</f>
        <v>0</v>
      </c>
      <c r="J15" s="51">
        <f>J16</f>
        <v>0</v>
      </c>
      <c r="K15" s="51">
        <f t="shared" si="2"/>
        <v>3000000</v>
      </c>
      <c r="L15" s="51">
        <f>L16</f>
        <v>0</v>
      </c>
      <c r="M15" s="51">
        <f>M16</f>
        <v>0</v>
      </c>
      <c r="N15" s="51">
        <f>N16</f>
        <v>0</v>
      </c>
      <c r="O15" s="51">
        <f>O16</f>
        <v>3000000</v>
      </c>
      <c r="P15" s="51">
        <f>P16</f>
        <v>3000000</v>
      </c>
      <c r="Q15" s="56">
        <f t="shared" si="3"/>
        <v>28000000</v>
      </c>
    </row>
    <row r="16" spans="1:17" s="31" customFormat="1" ht="27.75" customHeight="1">
      <c r="A16" s="36" t="s">
        <v>693</v>
      </c>
      <c r="B16" s="36" t="s">
        <v>691</v>
      </c>
      <c r="C16" s="36"/>
      <c r="D16" s="36" t="s">
        <v>366</v>
      </c>
      <c r="E16" s="33" t="s">
        <v>702</v>
      </c>
      <c r="F16" s="52">
        <f t="shared" si="1"/>
        <v>25000000</v>
      </c>
      <c r="G16" s="52">
        <v>25000000</v>
      </c>
      <c r="H16" s="52"/>
      <c r="I16" s="52"/>
      <c r="J16" s="52"/>
      <c r="K16" s="52">
        <f t="shared" si="2"/>
        <v>3000000</v>
      </c>
      <c r="L16" s="52"/>
      <c r="M16" s="52"/>
      <c r="N16" s="52"/>
      <c r="O16" s="52">
        <v>3000000</v>
      </c>
      <c r="P16" s="52">
        <v>3000000</v>
      </c>
      <c r="Q16" s="56">
        <f t="shared" si="3"/>
        <v>28000000</v>
      </c>
    </row>
    <row r="17" spans="1:17" s="17" customFormat="1" ht="30" customHeight="1">
      <c r="A17" s="23" t="s">
        <v>8</v>
      </c>
      <c r="B17" s="23" t="s">
        <v>9</v>
      </c>
      <c r="C17" s="23"/>
      <c r="D17" s="23" t="s">
        <v>424</v>
      </c>
      <c r="E17" s="32" t="s">
        <v>10</v>
      </c>
      <c r="F17" s="50">
        <f t="shared" si="1"/>
        <v>3810000</v>
      </c>
      <c r="G17" s="50">
        <v>3810000</v>
      </c>
      <c r="H17" s="50"/>
      <c r="I17" s="50"/>
      <c r="J17" s="50"/>
      <c r="K17" s="50">
        <f t="shared" si="2"/>
        <v>0</v>
      </c>
      <c r="L17" s="50"/>
      <c r="M17" s="50"/>
      <c r="N17" s="50"/>
      <c r="O17" s="50"/>
      <c r="P17" s="50"/>
      <c r="Q17" s="56">
        <f t="shared" si="3"/>
        <v>3810000</v>
      </c>
    </row>
    <row r="18" spans="1:17" s="17" customFormat="1" ht="30">
      <c r="A18" s="23" t="s">
        <v>18</v>
      </c>
      <c r="B18" s="23" t="s">
        <v>17</v>
      </c>
      <c r="C18" s="23">
        <v>250380</v>
      </c>
      <c r="D18" s="23" t="s">
        <v>326</v>
      </c>
      <c r="E18" s="32" t="s">
        <v>16</v>
      </c>
      <c r="F18" s="50">
        <f t="shared" si="1"/>
        <v>62000000</v>
      </c>
      <c r="G18" s="50">
        <f>G21+G20+G23+G22+G24</f>
        <v>62000000</v>
      </c>
      <c r="H18" s="50">
        <f>H21+H20+H23+H22+H24</f>
        <v>0</v>
      </c>
      <c r="I18" s="50">
        <f>I21+I20+I23+I22+I24</f>
        <v>0</v>
      </c>
      <c r="J18" s="50">
        <f>J21+J20+J23+J22+J24</f>
        <v>0</v>
      </c>
      <c r="K18" s="50">
        <f t="shared" si="2"/>
        <v>20770000</v>
      </c>
      <c r="L18" s="50">
        <f>L21+L20+L23+L22+L24</f>
        <v>0</v>
      </c>
      <c r="M18" s="50">
        <f>M21+M20+M23+M22+M24</f>
        <v>0</v>
      </c>
      <c r="N18" s="50">
        <f>N21+N20+N23+N22+N24</f>
        <v>0</v>
      </c>
      <c r="O18" s="50">
        <f>O21+O20+O23+O22+O24</f>
        <v>20770000</v>
      </c>
      <c r="P18" s="50">
        <f>P21+P20+P23+P22+P24</f>
        <v>20770000</v>
      </c>
      <c r="Q18" s="56">
        <f t="shared" si="3"/>
        <v>82770000</v>
      </c>
    </row>
    <row r="19" spans="1:17" s="10" customFormat="1" ht="15.75" customHeight="1">
      <c r="A19" s="23"/>
      <c r="B19" s="23"/>
      <c r="C19" s="23"/>
      <c r="D19" s="23"/>
      <c r="E19" s="32" t="s">
        <v>369</v>
      </c>
      <c r="F19" s="50"/>
      <c r="G19" s="50"/>
      <c r="H19" s="50"/>
      <c r="I19" s="50"/>
      <c r="J19" s="50"/>
      <c r="K19" s="50"/>
      <c r="L19" s="50"/>
      <c r="M19" s="50"/>
      <c r="N19" s="50"/>
      <c r="O19" s="50"/>
      <c r="P19" s="50"/>
      <c r="Q19" s="56"/>
    </row>
    <row r="20" spans="1:17" s="17" customFormat="1" ht="90.75" customHeight="1">
      <c r="A20" s="23"/>
      <c r="B20" s="23"/>
      <c r="C20" s="23"/>
      <c r="D20" s="23"/>
      <c r="E20" s="32" t="s">
        <v>701</v>
      </c>
      <c r="F20" s="50">
        <f>G20+J20</f>
        <v>60000000</v>
      </c>
      <c r="G20" s="50">
        <v>60000000</v>
      </c>
      <c r="H20" s="50"/>
      <c r="I20" s="50"/>
      <c r="J20" s="50"/>
      <c r="K20" s="50">
        <f>L20+O20</f>
        <v>0</v>
      </c>
      <c r="L20" s="50"/>
      <c r="M20" s="50"/>
      <c r="N20" s="50"/>
      <c r="O20" s="50"/>
      <c r="P20" s="50"/>
      <c r="Q20" s="56">
        <f>F20+K20</f>
        <v>60000000</v>
      </c>
    </row>
    <row r="21" spans="1:17" s="17" customFormat="1" ht="174" customHeight="1">
      <c r="A21" s="23"/>
      <c r="B21" s="23"/>
      <c r="C21" s="23"/>
      <c r="D21" s="23"/>
      <c r="E21" s="32" t="s">
        <v>455</v>
      </c>
      <c r="F21" s="50">
        <f>G21+J21</f>
        <v>0</v>
      </c>
      <c r="G21" s="50"/>
      <c r="H21" s="50"/>
      <c r="I21" s="50"/>
      <c r="J21" s="50"/>
      <c r="K21" s="50">
        <f>L21+O21</f>
        <v>7000000</v>
      </c>
      <c r="L21" s="50"/>
      <c r="M21" s="50"/>
      <c r="N21" s="50"/>
      <c r="O21" s="50">
        <v>7000000</v>
      </c>
      <c r="P21" s="50">
        <v>7000000</v>
      </c>
      <c r="Q21" s="56">
        <f>F21+K21</f>
        <v>7000000</v>
      </c>
    </row>
    <row r="22" spans="1:17" s="17" customFormat="1" ht="69.75" customHeight="1">
      <c r="A22" s="23"/>
      <c r="B22" s="23"/>
      <c r="C22" s="23"/>
      <c r="D22" s="23"/>
      <c r="E22" s="32" t="s">
        <v>626</v>
      </c>
      <c r="F22" s="50">
        <f>G22+J22</f>
        <v>0</v>
      </c>
      <c r="G22" s="50"/>
      <c r="H22" s="50"/>
      <c r="I22" s="50"/>
      <c r="J22" s="50"/>
      <c r="K22" s="50">
        <f>L22+O22</f>
        <v>13770000</v>
      </c>
      <c r="L22" s="50"/>
      <c r="M22" s="50"/>
      <c r="N22" s="50"/>
      <c r="O22" s="50">
        <v>13770000</v>
      </c>
      <c r="P22" s="50">
        <v>13770000</v>
      </c>
      <c r="Q22" s="56">
        <f>F22+K22</f>
        <v>13770000</v>
      </c>
    </row>
    <row r="23" spans="1:17" s="17" customFormat="1" ht="100.5" customHeight="1">
      <c r="A23" s="23"/>
      <c r="B23" s="23"/>
      <c r="C23" s="23"/>
      <c r="D23" s="23"/>
      <c r="E23" s="32" t="s">
        <v>640</v>
      </c>
      <c r="F23" s="50">
        <f>G23+J23</f>
        <v>1000000</v>
      </c>
      <c r="G23" s="50">
        <v>1000000</v>
      </c>
      <c r="H23" s="50"/>
      <c r="I23" s="50"/>
      <c r="J23" s="50"/>
      <c r="K23" s="50">
        <f>L23+O23</f>
        <v>0</v>
      </c>
      <c r="L23" s="50"/>
      <c r="M23" s="50"/>
      <c r="N23" s="50"/>
      <c r="O23" s="50"/>
      <c r="P23" s="50"/>
      <c r="Q23" s="56">
        <f>F23+K23</f>
        <v>1000000</v>
      </c>
    </row>
    <row r="24" spans="1:17" s="17" customFormat="1" ht="74.25" customHeight="1">
      <c r="A24" s="23"/>
      <c r="B24" s="23"/>
      <c r="C24" s="23"/>
      <c r="D24" s="23"/>
      <c r="E24" s="32" t="s">
        <v>312</v>
      </c>
      <c r="F24" s="50">
        <f>G24+J24</f>
        <v>1000000</v>
      </c>
      <c r="G24" s="50">
        <v>1000000</v>
      </c>
      <c r="H24" s="50"/>
      <c r="I24" s="50"/>
      <c r="J24" s="50"/>
      <c r="K24" s="50"/>
      <c r="L24" s="50"/>
      <c r="M24" s="50"/>
      <c r="N24" s="50"/>
      <c r="O24" s="50"/>
      <c r="P24" s="50"/>
      <c r="Q24" s="56">
        <f>F24+K24</f>
        <v>1000000</v>
      </c>
    </row>
    <row r="25" spans="1:17" s="19" customFormat="1" ht="28.5" customHeight="1">
      <c r="A25" s="29" t="s">
        <v>19</v>
      </c>
      <c r="B25" s="29"/>
      <c r="C25" s="29" t="s">
        <v>21</v>
      </c>
      <c r="D25" s="29"/>
      <c r="E25" s="30" t="s">
        <v>563</v>
      </c>
      <c r="F25" s="48">
        <f>F26</f>
        <v>3956200</v>
      </c>
      <c r="G25" s="48">
        <f aca="true" t="shared" si="4" ref="G25:Q25">G26</f>
        <v>3956200</v>
      </c>
      <c r="H25" s="48">
        <f t="shared" si="4"/>
        <v>2236375</v>
      </c>
      <c r="I25" s="48">
        <f t="shared" si="4"/>
        <v>53200</v>
      </c>
      <c r="J25" s="48">
        <f t="shared" si="4"/>
        <v>0</v>
      </c>
      <c r="K25" s="48">
        <f t="shared" si="4"/>
        <v>0</v>
      </c>
      <c r="L25" s="48">
        <f t="shared" si="4"/>
        <v>0</v>
      </c>
      <c r="M25" s="48">
        <f t="shared" si="4"/>
        <v>0</v>
      </c>
      <c r="N25" s="48">
        <f t="shared" si="4"/>
        <v>0</v>
      </c>
      <c r="O25" s="48">
        <f t="shared" si="4"/>
        <v>0</v>
      </c>
      <c r="P25" s="48">
        <f>P26</f>
        <v>0</v>
      </c>
      <c r="Q25" s="58">
        <f t="shared" si="4"/>
        <v>3956200</v>
      </c>
    </row>
    <row r="26" spans="1:17" s="19" customFormat="1" ht="29.25" customHeight="1">
      <c r="A26" s="40" t="s">
        <v>20</v>
      </c>
      <c r="B26" s="23"/>
      <c r="C26" s="40" t="s">
        <v>21</v>
      </c>
      <c r="D26" s="23"/>
      <c r="E26" s="66" t="s">
        <v>563</v>
      </c>
      <c r="F26" s="49">
        <f>G26+J26</f>
        <v>3956200</v>
      </c>
      <c r="G26" s="49">
        <f>G27+G28+G29</f>
        <v>3956200</v>
      </c>
      <c r="H26" s="49">
        <f>H27+H28+H29</f>
        <v>2236375</v>
      </c>
      <c r="I26" s="49">
        <f>I27+I28+I29</f>
        <v>53200</v>
      </c>
      <c r="J26" s="49">
        <f>J27+J28+J29</f>
        <v>0</v>
      </c>
      <c r="K26" s="49">
        <f>L26+O26</f>
        <v>0</v>
      </c>
      <c r="L26" s="49">
        <f>L27+L28+L29</f>
        <v>0</v>
      </c>
      <c r="M26" s="49">
        <f>M27+M28+M29</f>
        <v>0</v>
      </c>
      <c r="N26" s="49">
        <f>N27+N28+N29</f>
        <v>0</v>
      </c>
      <c r="O26" s="49">
        <f>O27+O28+O29</f>
        <v>0</v>
      </c>
      <c r="P26" s="49">
        <f>P27+P28+P29</f>
        <v>0</v>
      </c>
      <c r="Q26" s="58">
        <f>F26+K26</f>
        <v>3956200</v>
      </c>
    </row>
    <row r="27" spans="1:17" s="17" customFormat="1" ht="38.25" customHeight="1">
      <c r="A27" s="23" t="s">
        <v>22</v>
      </c>
      <c r="B27" s="23" t="s">
        <v>470</v>
      </c>
      <c r="C27" s="23" t="s">
        <v>371</v>
      </c>
      <c r="D27" s="23" t="s">
        <v>425</v>
      </c>
      <c r="E27" s="32" t="s">
        <v>23</v>
      </c>
      <c r="F27" s="50">
        <f>G27+J27</f>
        <v>995000</v>
      </c>
      <c r="G27" s="50">
        <v>995000</v>
      </c>
      <c r="H27" s="50"/>
      <c r="I27" s="50"/>
      <c r="J27" s="50"/>
      <c r="K27" s="50">
        <f>L27+O27</f>
        <v>0</v>
      </c>
      <c r="L27" s="50"/>
      <c r="M27" s="50"/>
      <c r="N27" s="50"/>
      <c r="O27" s="50"/>
      <c r="P27" s="50"/>
      <c r="Q27" s="56">
        <f>F27+K27</f>
        <v>995000</v>
      </c>
    </row>
    <row r="28" spans="1:17" s="17" customFormat="1" ht="18.75" customHeight="1">
      <c r="A28" s="23" t="s">
        <v>24</v>
      </c>
      <c r="B28" s="23" t="s">
        <v>25</v>
      </c>
      <c r="C28" s="23" t="s">
        <v>372</v>
      </c>
      <c r="D28" s="23" t="s">
        <v>426</v>
      </c>
      <c r="E28" s="32" t="s">
        <v>26</v>
      </c>
      <c r="F28" s="50">
        <f>G28+J28</f>
        <v>2961200</v>
      </c>
      <c r="G28" s="50">
        <v>2961200</v>
      </c>
      <c r="H28" s="50">
        <v>2236375</v>
      </c>
      <c r="I28" s="50">
        <v>53200</v>
      </c>
      <c r="J28" s="50"/>
      <c r="K28" s="50">
        <f>L28+O28</f>
        <v>0</v>
      </c>
      <c r="L28" s="50"/>
      <c r="M28" s="50"/>
      <c r="N28" s="50"/>
      <c r="O28" s="50"/>
      <c r="P28" s="50"/>
      <c r="Q28" s="56">
        <f>F28+K28</f>
        <v>2961200</v>
      </c>
    </row>
    <row r="29" spans="1:17" s="17" customFormat="1" ht="75.75" customHeight="1" hidden="1">
      <c r="A29" s="23" t="s">
        <v>28</v>
      </c>
      <c r="B29" s="23" t="s">
        <v>29</v>
      </c>
      <c r="C29" s="23">
        <v>250388</v>
      </c>
      <c r="D29" s="23" t="s">
        <v>326</v>
      </c>
      <c r="E29" s="32" t="s">
        <v>27</v>
      </c>
      <c r="F29" s="50">
        <f>G29+J29</f>
        <v>0</v>
      </c>
      <c r="G29" s="50"/>
      <c r="H29" s="50"/>
      <c r="I29" s="50"/>
      <c r="J29" s="50"/>
      <c r="K29" s="50">
        <f>L29+O29</f>
        <v>0</v>
      </c>
      <c r="L29" s="50"/>
      <c r="M29" s="50"/>
      <c r="N29" s="50"/>
      <c r="O29" s="50"/>
      <c r="P29" s="50"/>
      <c r="Q29" s="56">
        <f>F29+K29</f>
        <v>0</v>
      </c>
    </row>
    <row r="30" spans="1:17" s="19" customFormat="1" ht="42.75">
      <c r="A30" s="29" t="s">
        <v>34</v>
      </c>
      <c r="B30" s="39"/>
      <c r="C30" s="39" t="s">
        <v>36</v>
      </c>
      <c r="D30" s="39"/>
      <c r="E30" s="64" t="s">
        <v>558</v>
      </c>
      <c r="F30" s="48">
        <f>F31</f>
        <v>1708906895</v>
      </c>
      <c r="G30" s="48">
        <f aca="true" t="shared" si="5" ref="G30:Q30">G31</f>
        <v>1708906895</v>
      </c>
      <c r="H30" s="48">
        <f t="shared" si="5"/>
        <v>773246158</v>
      </c>
      <c r="I30" s="48">
        <f t="shared" si="5"/>
        <v>129967587</v>
      </c>
      <c r="J30" s="48">
        <f t="shared" si="5"/>
        <v>0</v>
      </c>
      <c r="K30" s="48">
        <f t="shared" si="5"/>
        <v>63426108</v>
      </c>
      <c r="L30" s="48">
        <f t="shared" si="5"/>
        <v>57658130</v>
      </c>
      <c r="M30" s="48">
        <f t="shared" si="5"/>
        <v>6303809</v>
      </c>
      <c r="N30" s="48">
        <f t="shared" si="5"/>
        <v>3713555</v>
      </c>
      <c r="O30" s="48">
        <f t="shared" si="5"/>
        <v>5767978</v>
      </c>
      <c r="P30" s="48">
        <f t="shared" si="5"/>
        <v>4484500</v>
      </c>
      <c r="Q30" s="58">
        <f t="shared" si="5"/>
        <v>1772333003</v>
      </c>
    </row>
    <row r="31" spans="1:17" s="19" customFormat="1" ht="43.5" customHeight="1">
      <c r="A31" s="40" t="s">
        <v>35</v>
      </c>
      <c r="B31" s="23"/>
      <c r="C31" s="40" t="s">
        <v>36</v>
      </c>
      <c r="D31" s="23"/>
      <c r="E31" s="66" t="s">
        <v>558</v>
      </c>
      <c r="F31" s="49">
        <f>G31+J31</f>
        <v>1708906895</v>
      </c>
      <c r="G31" s="49">
        <f>G32+G35+G38+G41+G42+G45+G48+G49+G50+G51+G52+G53+G56+G58+G63+G61+G62+G66</f>
        <v>1708906895</v>
      </c>
      <c r="H31" s="49">
        <f>H32+H35+H38+H41+H42+H45+H48+H49+H50+H51+H52+H53+H56+H58+H63+H61+H62+H66</f>
        <v>773246158</v>
      </c>
      <c r="I31" s="49">
        <f>I32+I35+I38+I41+I42+I45+I48+I49+I50+I51+I52+I53+I56+I58+I63+I61+I62+I66</f>
        <v>129967587</v>
      </c>
      <c r="J31" s="49">
        <f>J32+J35+J38+J41+J42+J45+J48+J49+J50+J51+J52+J53+J56+J58+J63+J61+J62+J66</f>
        <v>0</v>
      </c>
      <c r="K31" s="49">
        <f>L31+O31</f>
        <v>63426108</v>
      </c>
      <c r="L31" s="49">
        <f>L32+L35+L38+L41+L42+L45+L48+L49+L50+L51+L52+L53+L56+L58+L63+L61+L62+L66</f>
        <v>57658130</v>
      </c>
      <c r="M31" s="49">
        <f>M32+M35+M38+M41+M42+M45+M48+M49+M50+M51+M52+M53+M56+M58+M63+M61+M62+M66</f>
        <v>6303809</v>
      </c>
      <c r="N31" s="49">
        <f>N32+N35+N38+N41+N42+N45+N48+N49+N50+N51+N52+N53+N56+N58+N63+N61+N62+N66</f>
        <v>3713555</v>
      </c>
      <c r="O31" s="49">
        <f>O32+O35+O38+O41+O42+O45+O48+O49+O50+O51+O52+O53+O56+O58+O63+O61+O62+O66</f>
        <v>5767978</v>
      </c>
      <c r="P31" s="49">
        <f>P32+P35+P38+P41+P42+P45+P48+P49+P50+P51+P52+P53+P56+P58+P63+P61+P62+P66</f>
        <v>4484500</v>
      </c>
      <c r="Q31" s="58">
        <f>F31+K31</f>
        <v>1772333003</v>
      </c>
    </row>
    <row r="32" spans="1:17" s="17" customFormat="1" ht="60" customHeight="1">
      <c r="A32" s="79" t="s">
        <v>37</v>
      </c>
      <c r="B32" s="79" t="s">
        <v>432</v>
      </c>
      <c r="C32" s="79" t="s">
        <v>373</v>
      </c>
      <c r="D32" s="79" t="s">
        <v>427</v>
      </c>
      <c r="E32" s="32" t="s">
        <v>464</v>
      </c>
      <c r="F32" s="50">
        <f aca="true" t="shared" si="6" ref="F32:F58">G32+J32</f>
        <v>136816468</v>
      </c>
      <c r="G32" s="50">
        <v>136816468</v>
      </c>
      <c r="H32" s="50">
        <v>75687396</v>
      </c>
      <c r="I32" s="50">
        <v>13897055</v>
      </c>
      <c r="J32" s="50"/>
      <c r="K32" s="50">
        <f>L32+O32</f>
        <v>14600</v>
      </c>
      <c r="L32" s="50">
        <v>14600</v>
      </c>
      <c r="M32" s="50"/>
      <c r="N32" s="50">
        <v>1200</v>
      </c>
      <c r="O32" s="50"/>
      <c r="P32" s="50"/>
      <c r="Q32" s="56">
        <f aca="true" t="shared" si="7" ref="Q32:Q58">F32+K32</f>
        <v>136831068</v>
      </c>
    </row>
    <row r="33" spans="1:17" s="17" customFormat="1" ht="15.75" customHeight="1">
      <c r="A33" s="79"/>
      <c r="B33" s="79"/>
      <c r="C33" s="79"/>
      <c r="D33" s="79"/>
      <c r="E33" s="33" t="s">
        <v>369</v>
      </c>
      <c r="F33" s="50"/>
      <c r="G33" s="50"/>
      <c r="H33" s="50"/>
      <c r="I33" s="50"/>
      <c r="J33" s="50"/>
      <c r="K33" s="50"/>
      <c r="L33" s="50"/>
      <c r="M33" s="50"/>
      <c r="N33" s="50"/>
      <c r="O33" s="50"/>
      <c r="P33" s="50"/>
      <c r="Q33" s="56"/>
    </row>
    <row r="34" spans="1:17" s="17" customFormat="1" ht="30">
      <c r="A34" s="79"/>
      <c r="B34" s="79"/>
      <c r="C34" s="79"/>
      <c r="D34" s="79"/>
      <c r="E34" s="33" t="s">
        <v>370</v>
      </c>
      <c r="F34" s="52">
        <f>G34+J34</f>
        <v>61945122</v>
      </c>
      <c r="G34" s="52">
        <v>61945122</v>
      </c>
      <c r="H34" s="52">
        <v>50774691</v>
      </c>
      <c r="I34" s="52"/>
      <c r="J34" s="52"/>
      <c r="K34" s="52">
        <f>L34+O34</f>
        <v>0</v>
      </c>
      <c r="L34" s="52"/>
      <c r="M34" s="52"/>
      <c r="N34" s="52"/>
      <c r="O34" s="52"/>
      <c r="P34" s="52"/>
      <c r="Q34" s="55">
        <f t="shared" si="7"/>
        <v>61945122</v>
      </c>
    </row>
    <row r="35" spans="1:17" s="17" customFormat="1" ht="85.5" customHeight="1">
      <c r="A35" s="79" t="s">
        <v>38</v>
      </c>
      <c r="B35" s="79" t="s">
        <v>322</v>
      </c>
      <c r="C35" s="79" t="s">
        <v>374</v>
      </c>
      <c r="D35" s="79" t="s">
        <v>427</v>
      </c>
      <c r="E35" s="32" t="s">
        <v>465</v>
      </c>
      <c r="F35" s="50">
        <f t="shared" si="6"/>
        <v>448188636</v>
      </c>
      <c r="G35" s="50">
        <v>448188636</v>
      </c>
      <c r="H35" s="50">
        <v>290761884</v>
      </c>
      <c r="I35" s="50">
        <v>31098591</v>
      </c>
      <c r="J35" s="50"/>
      <c r="K35" s="50">
        <f>L35+O35</f>
        <v>716540</v>
      </c>
      <c r="L35" s="50">
        <v>716540</v>
      </c>
      <c r="M35" s="50">
        <v>176860</v>
      </c>
      <c r="N35" s="50">
        <v>131940</v>
      </c>
      <c r="O35" s="50"/>
      <c r="P35" s="50"/>
      <c r="Q35" s="56">
        <f t="shared" si="7"/>
        <v>448905176</v>
      </c>
    </row>
    <row r="36" spans="1:17" s="17" customFormat="1" ht="15">
      <c r="A36" s="79"/>
      <c r="B36" s="79"/>
      <c r="C36" s="79"/>
      <c r="D36" s="79"/>
      <c r="E36" s="33" t="s">
        <v>369</v>
      </c>
      <c r="F36" s="50"/>
      <c r="G36" s="50"/>
      <c r="H36" s="50"/>
      <c r="I36" s="50"/>
      <c r="J36" s="50"/>
      <c r="K36" s="50"/>
      <c r="L36" s="50"/>
      <c r="M36" s="50"/>
      <c r="N36" s="50"/>
      <c r="O36" s="50"/>
      <c r="P36" s="50"/>
      <c r="Q36" s="56"/>
    </row>
    <row r="37" spans="1:17" s="17" customFormat="1" ht="30">
      <c r="A37" s="79"/>
      <c r="B37" s="79"/>
      <c r="C37" s="79"/>
      <c r="D37" s="79"/>
      <c r="E37" s="33" t="s">
        <v>370</v>
      </c>
      <c r="F37" s="52">
        <f t="shared" si="6"/>
        <v>277508608</v>
      </c>
      <c r="G37" s="52">
        <v>277508608</v>
      </c>
      <c r="H37" s="52">
        <v>227466071</v>
      </c>
      <c r="I37" s="52"/>
      <c r="J37" s="52"/>
      <c r="K37" s="52">
        <f>L37+O37</f>
        <v>0</v>
      </c>
      <c r="L37" s="52"/>
      <c r="M37" s="52"/>
      <c r="N37" s="52"/>
      <c r="O37" s="52"/>
      <c r="P37" s="52"/>
      <c r="Q37" s="55">
        <f t="shared" si="7"/>
        <v>277508608</v>
      </c>
    </row>
    <row r="38" spans="1:17" s="17" customFormat="1" ht="133.5" customHeight="1">
      <c r="A38" s="79" t="s">
        <v>39</v>
      </c>
      <c r="B38" s="79" t="s">
        <v>466</v>
      </c>
      <c r="C38" s="79" t="s">
        <v>375</v>
      </c>
      <c r="D38" s="79" t="s">
        <v>427</v>
      </c>
      <c r="E38" s="32" t="s">
        <v>50</v>
      </c>
      <c r="F38" s="50">
        <f t="shared" si="6"/>
        <v>54502905</v>
      </c>
      <c r="G38" s="50">
        <v>54502905</v>
      </c>
      <c r="H38" s="50">
        <v>29665662</v>
      </c>
      <c r="I38" s="50">
        <v>5057152</v>
      </c>
      <c r="J38" s="50"/>
      <c r="K38" s="50">
        <f>L38+O38</f>
        <v>500000</v>
      </c>
      <c r="L38" s="50">
        <v>500000</v>
      </c>
      <c r="M38" s="50">
        <v>360000</v>
      </c>
      <c r="N38" s="50">
        <v>13128</v>
      </c>
      <c r="O38" s="50"/>
      <c r="P38" s="50"/>
      <c r="Q38" s="56">
        <f t="shared" si="7"/>
        <v>55002905</v>
      </c>
    </row>
    <row r="39" spans="1:17" s="17" customFormat="1" ht="15">
      <c r="A39" s="79"/>
      <c r="B39" s="79"/>
      <c r="C39" s="79"/>
      <c r="D39" s="79"/>
      <c r="E39" s="33" t="s">
        <v>369</v>
      </c>
      <c r="F39" s="50"/>
      <c r="G39" s="50"/>
      <c r="H39" s="50"/>
      <c r="I39" s="50"/>
      <c r="J39" s="50"/>
      <c r="K39" s="50"/>
      <c r="L39" s="50"/>
      <c r="M39" s="50"/>
      <c r="N39" s="50"/>
      <c r="O39" s="50"/>
      <c r="P39" s="50"/>
      <c r="Q39" s="56"/>
    </row>
    <row r="40" spans="1:17" s="17" customFormat="1" ht="30">
      <c r="A40" s="79"/>
      <c r="B40" s="79"/>
      <c r="C40" s="79"/>
      <c r="D40" s="79"/>
      <c r="E40" s="33" t="s">
        <v>370</v>
      </c>
      <c r="F40" s="52">
        <f t="shared" si="6"/>
        <v>26205975</v>
      </c>
      <c r="G40" s="52">
        <v>26205975</v>
      </c>
      <c r="H40" s="52">
        <v>21480307</v>
      </c>
      <c r="I40" s="52"/>
      <c r="J40" s="52"/>
      <c r="K40" s="52">
        <f>L40+O40</f>
        <v>0</v>
      </c>
      <c r="L40" s="52"/>
      <c r="M40" s="52"/>
      <c r="N40" s="52"/>
      <c r="O40" s="52"/>
      <c r="P40" s="52"/>
      <c r="Q40" s="55">
        <f t="shared" si="7"/>
        <v>26205975</v>
      </c>
    </row>
    <row r="41" spans="1:17" s="17" customFormat="1" ht="48" customHeight="1">
      <c r="A41" s="23" t="s">
        <v>40</v>
      </c>
      <c r="B41" s="23" t="s">
        <v>426</v>
      </c>
      <c r="C41" s="23" t="s">
        <v>376</v>
      </c>
      <c r="D41" s="23" t="s">
        <v>428</v>
      </c>
      <c r="E41" s="32" t="s">
        <v>467</v>
      </c>
      <c r="F41" s="50">
        <f t="shared" si="6"/>
        <v>31929427</v>
      </c>
      <c r="G41" s="50">
        <v>31929427</v>
      </c>
      <c r="H41" s="50">
        <v>18419642</v>
      </c>
      <c r="I41" s="50">
        <v>2355057</v>
      </c>
      <c r="J41" s="50"/>
      <c r="K41" s="50">
        <f>L41+O41</f>
        <v>1526200</v>
      </c>
      <c r="L41" s="50">
        <v>1146200</v>
      </c>
      <c r="M41" s="50">
        <v>220000</v>
      </c>
      <c r="N41" s="50">
        <v>27265</v>
      </c>
      <c r="O41" s="50">
        <v>380000</v>
      </c>
      <c r="P41" s="50"/>
      <c r="Q41" s="56">
        <f t="shared" si="7"/>
        <v>33455627</v>
      </c>
    </row>
    <row r="42" spans="1:17" s="17" customFormat="1" ht="45" customHeight="1">
      <c r="A42" s="76" t="s">
        <v>52</v>
      </c>
      <c r="B42" s="76" t="s">
        <v>53</v>
      </c>
      <c r="C42" s="76" t="s">
        <v>377</v>
      </c>
      <c r="D42" s="76" t="s">
        <v>429</v>
      </c>
      <c r="E42" s="32" t="s">
        <v>51</v>
      </c>
      <c r="F42" s="50">
        <f>G42+J42</f>
        <v>581301872</v>
      </c>
      <c r="G42" s="50">
        <v>581301872</v>
      </c>
      <c r="H42" s="50">
        <v>332028280</v>
      </c>
      <c r="I42" s="50">
        <v>72291286</v>
      </c>
      <c r="J42" s="50"/>
      <c r="K42" s="50">
        <f>L42+O42</f>
        <v>26925037</v>
      </c>
      <c r="L42" s="50">
        <v>26217007</v>
      </c>
      <c r="M42" s="50">
        <v>5546949</v>
      </c>
      <c r="N42" s="50">
        <v>3540022</v>
      </c>
      <c r="O42" s="50">
        <v>708030</v>
      </c>
      <c r="P42" s="50"/>
      <c r="Q42" s="56">
        <f t="shared" si="7"/>
        <v>608226909</v>
      </c>
    </row>
    <row r="43" spans="1:17" s="17" customFormat="1" ht="15">
      <c r="A43" s="77"/>
      <c r="B43" s="77"/>
      <c r="C43" s="77"/>
      <c r="D43" s="77"/>
      <c r="E43" s="33" t="s">
        <v>369</v>
      </c>
      <c r="F43" s="50"/>
      <c r="G43" s="50"/>
      <c r="H43" s="50"/>
      <c r="I43" s="50"/>
      <c r="J43" s="50"/>
      <c r="K43" s="50"/>
      <c r="L43" s="50"/>
      <c r="M43" s="50"/>
      <c r="N43" s="50"/>
      <c r="O43" s="50"/>
      <c r="P43" s="50"/>
      <c r="Q43" s="56"/>
    </row>
    <row r="44" spans="1:17" s="17" customFormat="1" ht="30">
      <c r="A44" s="78"/>
      <c r="B44" s="78"/>
      <c r="C44" s="78"/>
      <c r="D44" s="78"/>
      <c r="E44" s="33" t="s">
        <v>370</v>
      </c>
      <c r="F44" s="50">
        <f t="shared" si="6"/>
        <v>127479000</v>
      </c>
      <c r="G44" s="50">
        <v>127479000</v>
      </c>
      <c r="H44" s="50">
        <v>104490984</v>
      </c>
      <c r="I44" s="50"/>
      <c r="J44" s="50"/>
      <c r="K44" s="50">
        <f aca="true" t="shared" si="8" ref="K44:K52">L44+O44</f>
        <v>0</v>
      </c>
      <c r="L44" s="50"/>
      <c r="M44" s="50"/>
      <c r="N44" s="50"/>
      <c r="O44" s="50"/>
      <c r="P44" s="50"/>
      <c r="Q44" s="56">
        <f t="shared" si="7"/>
        <v>127479000</v>
      </c>
    </row>
    <row r="45" spans="1:17" s="17" customFormat="1" ht="50.25" customHeight="1">
      <c r="A45" s="79" t="s">
        <v>41</v>
      </c>
      <c r="B45" s="79" t="s">
        <v>468</v>
      </c>
      <c r="C45" s="79" t="s">
        <v>378</v>
      </c>
      <c r="D45" s="79" t="s">
        <v>430</v>
      </c>
      <c r="E45" s="32" t="s">
        <v>703</v>
      </c>
      <c r="F45" s="50">
        <f t="shared" si="6"/>
        <v>338684638</v>
      </c>
      <c r="G45" s="50">
        <v>338684638</v>
      </c>
      <c r="H45" s="50"/>
      <c r="I45" s="50"/>
      <c r="J45" s="50"/>
      <c r="K45" s="50">
        <f t="shared" si="8"/>
        <v>27169480</v>
      </c>
      <c r="L45" s="50">
        <v>26974032</v>
      </c>
      <c r="M45" s="50"/>
      <c r="N45" s="50"/>
      <c r="O45" s="50">
        <v>195448</v>
      </c>
      <c r="P45" s="50"/>
      <c r="Q45" s="56">
        <f t="shared" si="7"/>
        <v>365854118</v>
      </c>
    </row>
    <row r="46" spans="1:17" s="17" customFormat="1" ht="15">
      <c r="A46" s="79"/>
      <c r="B46" s="79"/>
      <c r="C46" s="79"/>
      <c r="D46" s="79"/>
      <c r="E46" s="33" t="s">
        <v>369</v>
      </c>
      <c r="F46" s="50">
        <f t="shared" si="6"/>
        <v>0</v>
      </c>
      <c r="G46" s="50"/>
      <c r="H46" s="50"/>
      <c r="I46" s="50"/>
      <c r="J46" s="50"/>
      <c r="K46" s="50">
        <f t="shared" si="8"/>
        <v>0</v>
      </c>
      <c r="L46" s="50"/>
      <c r="M46" s="50"/>
      <c r="N46" s="50"/>
      <c r="O46" s="50"/>
      <c r="P46" s="50"/>
      <c r="Q46" s="56">
        <f t="shared" si="7"/>
        <v>0</v>
      </c>
    </row>
    <row r="47" spans="1:17" s="17" customFormat="1" ht="28.5" customHeight="1">
      <c r="A47" s="79"/>
      <c r="B47" s="79"/>
      <c r="C47" s="79"/>
      <c r="D47" s="79"/>
      <c r="E47" s="33" t="s">
        <v>370</v>
      </c>
      <c r="F47" s="52">
        <f t="shared" si="6"/>
        <v>26113095</v>
      </c>
      <c r="G47" s="52">
        <v>26113095</v>
      </c>
      <c r="H47" s="52"/>
      <c r="I47" s="52"/>
      <c r="J47" s="52"/>
      <c r="K47" s="52">
        <f t="shared" si="8"/>
        <v>0</v>
      </c>
      <c r="L47" s="52"/>
      <c r="M47" s="52"/>
      <c r="N47" s="52"/>
      <c r="O47" s="52"/>
      <c r="P47" s="52"/>
      <c r="Q47" s="55">
        <f t="shared" si="7"/>
        <v>26113095</v>
      </c>
    </row>
    <row r="48" spans="1:17" s="17" customFormat="1" ht="60">
      <c r="A48" s="23" t="s">
        <v>42</v>
      </c>
      <c r="B48" s="23" t="s">
        <v>469</v>
      </c>
      <c r="C48" s="23" t="s">
        <v>379</v>
      </c>
      <c r="D48" s="23" t="s">
        <v>431</v>
      </c>
      <c r="E48" s="32" t="s">
        <v>704</v>
      </c>
      <c r="F48" s="50">
        <f t="shared" si="6"/>
        <v>327700</v>
      </c>
      <c r="G48" s="50">
        <v>327700</v>
      </c>
      <c r="H48" s="50"/>
      <c r="I48" s="50"/>
      <c r="J48" s="50"/>
      <c r="K48" s="50">
        <f t="shared" si="8"/>
        <v>0</v>
      </c>
      <c r="L48" s="50"/>
      <c r="M48" s="50"/>
      <c r="N48" s="50"/>
      <c r="O48" s="50"/>
      <c r="P48" s="50"/>
      <c r="Q48" s="56">
        <f t="shared" si="7"/>
        <v>327700</v>
      </c>
    </row>
    <row r="49" spans="1:17" s="17" customFormat="1" ht="45">
      <c r="A49" s="23" t="s">
        <v>43</v>
      </c>
      <c r="B49" s="23" t="s">
        <v>470</v>
      </c>
      <c r="C49" s="23" t="s">
        <v>380</v>
      </c>
      <c r="D49" s="23" t="s">
        <v>425</v>
      </c>
      <c r="E49" s="32" t="s">
        <v>23</v>
      </c>
      <c r="F49" s="50">
        <f t="shared" si="6"/>
        <v>34025987</v>
      </c>
      <c r="G49" s="50">
        <v>34025987</v>
      </c>
      <c r="H49" s="50"/>
      <c r="I49" s="50"/>
      <c r="J49" s="50"/>
      <c r="K49" s="50">
        <f t="shared" si="8"/>
        <v>2089751</v>
      </c>
      <c r="L49" s="50">
        <v>2089751</v>
      </c>
      <c r="M49" s="50"/>
      <c r="N49" s="50"/>
      <c r="O49" s="50"/>
      <c r="P49" s="50"/>
      <c r="Q49" s="56">
        <f t="shared" si="7"/>
        <v>36115738</v>
      </c>
    </row>
    <row r="50" spans="1:17" s="17" customFormat="1" ht="30">
      <c r="A50" s="23" t="s">
        <v>55</v>
      </c>
      <c r="B50" s="23" t="s">
        <v>460</v>
      </c>
      <c r="C50" s="23" t="s">
        <v>381</v>
      </c>
      <c r="D50" s="23" t="s">
        <v>423</v>
      </c>
      <c r="E50" s="32" t="s">
        <v>54</v>
      </c>
      <c r="F50" s="50">
        <f t="shared" si="6"/>
        <v>8302337</v>
      </c>
      <c r="G50" s="50">
        <v>8302337</v>
      </c>
      <c r="H50" s="50">
        <v>6049097</v>
      </c>
      <c r="I50" s="50">
        <v>464410</v>
      </c>
      <c r="J50" s="50"/>
      <c r="K50" s="50">
        <f t="shared" si="8"/>
        <v>0</v>
      </c>
      <c r="L50" s="50"/>
      <c r="M50" s="50"/>
      <c r="N50" s="50"/>
      <c r="O50" s="50"/>
      <c r="P50" s="50"/>
      <c r="Q50" s="56">
        <f t="shared" si="7"/>
        <v>8302337</v>
      </c>
    </row>
    <row r="51" spans="1:17" s="17" customFormat="1" ht="30">
      <c r="A51" s="23" t="s">
        <v>44</v>
      </c>
      <c r="B51" s="23" t="s">
        <v>535</v>
      </c>
      <c r="C51" s="23" t="s">
        <v>382</v>
      </c>
      <c r="D51" s="23" t="s">
        <v>423</v>
      </c>
      <c r="E51" s="32" t="s">
        <v>7</v>
      </c>
      <c r="F51" s="50">
        <f t="shared" si="6"/>
        <v>64213225</v>
      </c>
      <c r="G51" s="50">
        <f>61213225+3000000</f>
        <v>64213225</v>
      </c>
      <c r="H51" s="50">
        <v>17258937</v>
      </c>
      <c r="I51" s="50">
        <v>4702136</v>
      </c>
      <c r="J51" s="50"/>
      <c r="K51" s="50">
        <f t="shared" si="8"/>
        <v>4484500</v>
      </c>
      <c r="L51" s="50"/>
      <c r="M51" s="50"/>
      <c r="N51" s="50"/>
      <c r="O51" s="50">
        <v>4484500</v>
      </c>
      <c r="P51" s="50">
        <v>4484500</v>
      </c>
      <c r="Q51" s="56">
        <f t="shared" si="7"/>
        <v>68697725</v>
      </c>
    </row>
    <row r="52" spans="1:17" s="10" customFormat="1" ht="72.75" customHeight="1">
      <c r="A52" s="23" t="s">
        <v>56</v>
      </c>
      <c r="B52" s="23" t="s">
        <v>513</v>
      </c>
      <c r="C52" s="23" t="s">
        <v>384</v>
      </c>
      <c r="D52" s="23" t="s">
        <v>432</v>
      </c>
      <c r="E52" s="32" t="s">
        <v>471</v>
      </c>
      <c r="F52" s="50">
        <f t="shared" si="6"/>
        <v>3645800</v>
      </c>
      <c r="G52" s="50">
        <v>3645800</v>
      </c>
      <c r="H52" s="50"/>
      <c r="I52" s="50"/>
      <c r="J52" s="50"/>
      <c r="K52" s="50">
        <f t="shared" si="8"/>
        <v>0</v>
      </c>
      <c r="L52" s="50"/>
      <c r="M52" s="50"/>
      <c r="N52" s="50"/>
      <c r="O52" s="50"/>
      <c r="P52" s="50"/>
      <c r="Q52" s="56">
        <f t="shared" si="7"/>
        <v>3645800</v>
      </c>
    </row>
    <row r="53" spans="1:17" s="10" customFormat="1" ht="28.5" customHeight="1">
      <c r="A53" s="34" t="s">
        <v>45</v>
      </c>
      <c r="B53" s="34" t="s">
        <v>548</v>
      </c>
      <c r="C53" s="34"/>
      <c r="D53" s="34"/>
      <c r="E53" s="35" t="s">
        <v>547</v>
      </c>
      <c r="F53" s="51">
        <f>F54+F55</f>
        <v>329400</v>
      </c>
      <c r="G53" s="51">
        <f aca="true" t="shared" si="9" ref="G53:Q53">G54+G55</f>
        <v>329400</v>
      </c>
      <c r="H53" s="51">
        <f t="shared" si="9"/>
        <v>0</v>
      </c>
      <c r="I53" s="51">
        <f t="shared" si="9"/>
        <v>0</v>
      </c>
      <c r="J53" s="51">
        <f t="shared" si="9"/>
        <v>0</v>
      </c>
      <c r="K53" s="51">
        <f t="shared" si="9"/>
        <v>0</v>
      </c>
      <c r="L53" s="51">
        <f t="shared" si="9"/>
        <v>0</v>
      </c>
      <c r="M53" s="51">
        <f t="shared" si="9"/>
        <v>0</v>
      </c>
      <c r="N53" s="51">
        <f t="shared" si="9"/>
        <v>0</v>
      </c>
      <c r="O53" s="51">
        <f t="shared" si="9"/>
        <v>0</v>
      </c>
      <c r="P53" s="51">
        <f t="shared" si="9"/>
        <v>0</v>
      </c>
      <c r="Q53" s="56">
        <f t="shared" si="9"/>
        <v>329400</v>
      </c>
    </row>
    <row r="54" spans="1:17" s="31" customFormat="1" ht="45">
      <c r="A54" s="36" t="s">
        <v>46</v>
      </c>
      <c r="B54" s="36" t="s">
        <v>474</v>
      </c>
      <c r="C54" s="36">
        <v>130102</v>
      </c>
      <c r="D54" s="36" t="s">
        <v>433</v>
      </c>
      <c r="E54" s="33" t="s">
        <v>473</v>
      </c>
      <c r="F54" s="52">
        <f t="shared" si="6"/>
        <v>243800</v>
      </c>
      <c r="G54" s="52">
        <v>243800</v>
      </c>
      <c r="H54" s="52"/>
      <c r="I54" s="52"/>
      <c r="J54" s="52"/>
      <c r="K54" s="52">
        <f>L54+O54</f>
        <v>0</v>
      </c>
      <c r="L54" s="52"/>
      <c r="M54" s="52"/>
      <c r="N54" s="52"/>
      <c r="O54" s="52"/>
      <c r="P54" s="52"/>
      <c r="Q54" s="55">
        <f t="shared" si="7"/>
        <v>243800</v>
      </c>
    </row>
    <row r="55" spans="1:17" s="31" customFormat="1" ht="45">
      <c r="A55" s="36" t="s">
        <v>47</v>
      </c>
      <c r="B55" s="36" t="s">
        <v>475</v>
      </c>
      <c r="C55" s="36">
        <v>130106</v>
      </c>
      <c r="D55" s="36" t="s">
        <v>433</v>
      </c>
      <c r="E55" s="33" t="s">
        <v>385</v>
      </c>
      <c r="F55" s="52">
        <f t="shared" si="6"/>
        <v>85600</v>
      </c>
      <c r="G55" s="52">
        <v>85600</v>
      </c>
      <c r="H55" s="52"/>
      <c r="I55" s="52"/>
      <c r="J55" s="52"/>
      <c r="K55" s="52">
        <f>L55+O55</f>
        <v>0</v>
      </c>
      <c r="L55" s="52"/>
      <c r="M55" s="52"/>
      <c r="N55" s="52"/>
      <c r="O55" s="52"/>
      <c r="P55" s="52"/>
      <c r="Q55" s="55">
        <f t="shared" si="7"/>
        <v>85600</v>
      </c>
    </row>
    <row r="56" spans="1:17" s="31" customFormat="1" ht="28.5">
      <c r="A56" s="34" t="s">
        <v>48</v>
      </c>
      <c r="B56" s="34" t="s">
        <v>552</v>
      </c>
      <c r="C56" s="34"/>
      <c r="D56" s="34"/>
      <c r="E56" s="35" t="s">
        <v>577</v>
      </c>
      <c r="F56" s="51">
        <f>F57</f>
        <v>6638500</v>
      </c>
      <c r="G56" s="51">
        <f aca="true" t="shared" si="10" ref="G56:Q56">G57</f>
        <v>6638500</v>
      </c>
      <c r="H56" s="51">
        <f t="shared" si="10"/>
        <v>3375260</v>
      </c>
      <c r="I56" s="51">
        <f t="shared" si="10"/>
        <v>101900</v>
      </c>
      <c r="J56" s="51">
        <f t="shared" si="10"/>
        <v>0</v>
      </c>
      <c r="K56" s="51">
        <f t="shared" si="10"/>
        <v>0</v>
      </c>
      <c r="L56" s="51">
        <f t="shared" si="10"/>
        <v>0</v>
      </c>
      <c r="M56" s="51">
        <f t="shared" si="10"/>
        <v>0</v>
      </c>
      <c r="N56" s="51">
        <f t="shared" si="10"/>
        <v>0</v>
      </c>
      <c r="O56" s="51">
        <f t="shared" si="10"/>
        <v>0</v>
      </c>
      <c r="P56" s="51">
        <f t="shared" si="10"/>
        <v>0</v>
      </c>
      <c r="Q56" s="56">
        <f t="shared" si="10"/>
        <v>6638500</v>
      </c>
    </row>
    <row r="57" spans="1:17" s="31" customFormat="1" ht="53.25" customHeight="1">
      <c r="A57" s="36" t="s">
        <v>49</v>
      </c>
      <c r="B57" s="36" t="s">
        <v>518</v>
      </c>
      <c r="C57" s="36">
        <v>130107</v>
      </c>
      <c r="D57" s="36" t="s">
        <v>433</v>
      </c>
      <c r="E57" s="33" t="s">
        <v>476</v>
      </c>
      <c r="F57" s="52">
        <f t="shared" si="6"/>
        <v>6638500</v>
      </c>
      <c r="G57" s="52">
        <v>6638500</v>
      </c>
      <c r="H57" s="52">
        <v>3375260</v>
      </c>
      <c r="I57" s="52">
        <v>101900</v>
      </c>
      <c r="J57" s="52"/>
      <c r="K57" s="52">
        <f aca="true" t="shared" si="11" ref="K57:K63">L57+O57</f>
        <v>0</v>
      </c>
      <c r="L57" s="52"/>
      <c r="M57" s="52"/>
      <c r="N57" s="52"/>
      <c r="O57" s="52"/>
      <c r="P57" s="52"/>
      <c r="Q57" s="55">
        <f t="shared" si="7"/>
        <v>6638500</v>
      </c>
    </row>
    <row r="58" spans="1:17" s="10" customFormat="1" ht="30" customHeight="1" hidden="1">
      <c r="A58" s="23" t="s">
        <v>306</v>
      </c>
      <c r="B58" s="38">
        <v>7310</v>
      </c>
      <c r="C58" s="38" t="s">
        <v>365</v>
      </c>
      <c r="D58" s="23" t="s">
        <v>346</v>
      </c>
      <c r="E58" s="32" t="s">
        <v>601</v>
      </c>
      <c r="F58" s="50">
        <f t="shared" si="6"/>
        <v>0</v>
      </c>
      <c r="G58" s="50"/>
      <c r="H58" s="50"/>
      <c r="I58" s="50"/>
      <c r="J58" s="50"/>
      <c r="K58" s="50">
        <f t="shared" si="11"/>
        <v>0</v>
      </c>
      <c r="L58" s="50"/>
      <c r="M58" s="50"/>
      <c r="N58" s="50"/>
      <c r="O58" s="50"/>
      <c r="P58" s="50"/>
      <c r="Q58" s="56">
        <f t="shared" si="7"/>
        <v>0</v>
      </c>
    </row>
    <row r="59" spans="1:17" s="17" customFormat="1" ht="15" hidden="1">
      <c r="A59" s="37"/>
      <c r="B59" s="37"/>
      <c r="C59" s="37"/>
      <c r="D59" s="37"/>
      <c r="E59" s="33" t="s">
        <v>369</v>
      </c>
      <c r="F59" s="50">
        <f>G59+J59</f>
        <v>0</v>
      </c>
      <c r="G59" s="50"/>
      <c r="H59" s="50"/>
      <c r="I59" s="50"/>
      <c r="J59" s="50"/>
      <c r="K59" s="50">
        <f t="shared" si="11"/>
        <v>0</v>
      </c>
      <c r="L59" s="50"/>
      <c r="M59" s="50"/>
      <c r="N59" s="50"/>
      <c r="O59" s="50"/>
      <c r="P59" s="50"/>
      <c r="Q59" s="56">
        <f>F59+K59</f>
        <v>0</v>
      </c>
    </row>
    <row r="60" spans="1:17" s="17" customFormat="1" ht="30" hidden="1">
      <c r="A60" s="37"/>
      <c r="B60" s="37"/>
      <c r="C60" s="37"/>
      <c r="D60" s="37"/>
      <c r="E60" s="33" t="s">
        <v>370</v>
      </c>
      <c r="F60" s="50">
        <f>G60+J60</f>
        <v>0</v>
      </c>
      <c r="G60" s="50"/>
      <c r="H60" s="50"/>
      <c r="I60" s="50"/>
      <c r="J60" s="50"/>
      <c r="K60" s="50">
        <f t="shared" si="11"/>
        <v>0</v>
      </c>
      <c r="L60" s="50"/>
      <c r="M60" s="50"/>
      <c r="N60" s="50"/>
      <c r="O60" s="50"/>
      <c r="P60" s="50"/>
      <c r="Q60" s="56">
        <f>F60+K60</f>
        <v>0</v>
      </c>
    </row>
    <row r="61" spans="1:17" s="17" customFormat="1" ht="60" hidden="1">
      <c r="A61" s="23" t="s">
        <v>59</v>
      </c>
      <c r="B61" s="23" t="s">
        <v>60</v>
      </c>
      <c r="C61" s="23" t="s">
        <v>452</v>
      </c>
      <c r="D61" s="23" t="s">
        <v>326</v>
      </c>
      <c r="E61" s="32" t="s">
        <v>58</v>
      </c>
      <c r="F61" s="50">
        <f>G61+J61</f>
        <v>0</v>
      </c>
      <c r="G61" s="50"/>
      <c r="H61" s="50">
        <v>0</v>
      </c>
      <c r="I61" s="50">
        <v>0</v>
      </c>
      <c r="J61" s="50"/>
      <c r="K61" s="50">
        <f t="shared" si="11"/>
        <v>0</v>
      </c>
      <c r="L61" s="50"/>
      <c r="M61" s="50"/>
      <c r="N61" s="50"/>
      <c r="O61" s="50"/>
      <c r="P61" s="50"/>
      <c r="Q61" s="56">
        <f>F61+K61</f>
        <v>0</v>
      </c>
    </row>
    <row r="62" spans="1:17" s="17" customFormat="1" ht="75" hidden="1">
      <c r="A62" s="23" t="s">
        <v>65</v>
      </c>
      <c r="B62" s="23" t="s">
        <v>66</v>
      </c>
      <c r="C62" s="23"/>
      <c r="D62" s="23" t="s">
        <v>326</v>
      </c>
      <c r="E62" s="32" t="s">
        <v>64</v>
      </c>
      <c r="F62" s="50">
        <f>G62+J62</f>
        <v>0</v>
      </c>
      <c r="G62" s="50"/>
      <c r="H62" s="50">
        <v>0</v>
      </c>
      <c r="I62" s="50">
        <v>0</v>
      </c>
      <c r="J62" s="50"/>
      <c r="K62" s="50">
        <f t="shared" si="11"/>
        <v>0</v>
      </c>
      <c r="L62" s="50"/>
      <c r="M62" s="50"/>
      <c r="N62" s="50"/>
      <c r="O62" s="50">
        <v>0</v>
      </c>
      <c r="P62" s="50">
        <v>0</v>
      </c>
      <c r="Q62" s="56">
        <f>F62+K62</f>
        <v>0</v>
      </c>
    </row>
    <row r="63" spans="1:17" s="17" customFormat="1" ht="18.75" customHeight="1" hidden="1">
      <c r="A63" s="23" t="s">
        <v>57</v>
      </c>
      <c r="B63" s="23" t="s">
        <v>17</v>
      </c>
      <c r="C63" s="23">
        <v>250380</v>
      </c>
      <c r="D63" s="23" t="s">
        <v>326</v>
      </c>
      <c r="E63" s="32" t="s">
        <v>16</v>
      </c>
      <c r="F63" s="50">
        <f>G63+J63</f>
        <v>0</v>
      </c>
      <c r="G63" s="50">
        <f>G65</f>
        <v>0</v>
      </c>
      <c r="H63" s="50">
        <f>H65</f>
        <v>0</v>
      </c>
      <c r="I63" s="50">
        <f>I65</f>
        <v>0</v>
      </c>
      <c r="J63" s="50">
        <f>J65</f>
        <v>0</v>
      </c>
      <c r="K63" s="50">
        <f t="shared" si="11"/>
        <v>0</v>
      </c>
      <c r="L63" s="50">
        <f>L65</f>
        <v>0</v>
      </c>
      <c r="M63" s="50">
        <f>M65</f>
        <v>0</v>
      </c>
      <c r="N63" s="50">
        <f>N65</f>
        <v>0</v>
      </c>
      <c r="O63" s="50">
        <f>O65</f>
        <v>0</v>
      </c>
      <c r="P63" s="50">
        <f>P65</f>
        <v>0</v>
      </c>
      <c r="Q63" s="56">
        <f>F63+K63</f>
        <v>0</v>
      </c>
    </row>
    <row r="64" spans="1:17" s="17" customFormat="1" ht="15" hidden="1">
      <c r="A64" s="23"/>
      <c r="B64" s="23"/>
      <c r="C64" s="23"/>
      <c r="D64" s="23"/>
      <c r="E64" s="32" t="s">
        <v>368</v>
      </c>
      <c r="F64" s="50"/>
      <c r="G64" s="50"/>
      <c r="H64" s="50"/>
      <c r="I64" s="50"/>
      <c r="J64" s="50"/>
      <c r="K64" s="50"/>
      <c r="L64" s="50"/>
      <c r="M64" s="50"/>
      <c r="N64" s="50"/>
      <c r="O64" s="50"/>
      <c r="P64" s="50"/>
      <c r="Q64" s="56"/>
    </row>
    <row r="65" spans="1:17" s="17" customFormat="1" ht="66.75" customHeight="1" hidden="1">
      <c r="A65" s="23"/>
      <c r="B65" s="23"/>
      <c r="C65" s="23"/>
      <c r="D65" s="23"/>
      <c r="E65" s="32" t="s">
        <v>418</v>
      </c>
      <c r="F65" s="50">
        <f>G65+J65</f>
        <v>0</v>
      </c>
      <c r="G65" s="50"/>
      <c r="H65" s="50"/>
      <c r="I65" s="50"/>
      <c r="J65" s="50"/>
      <c r="K65" s="50">
        <f>L65+O65</f>
        <v>0</v>
      </c>
      <c r="L65" s="50"/>
      <c r="M65" s="50"/>
      <c r="N65" s="50"/>
      <c r="O65" s="50"/>
      <c r="P65" s="50"/>
      <c r="Q65" s="56">
        <f>F65+K65</f>
        <v>0</v>
      </c>
    </row>
    <row r="66" spans="1:17" s="17" customFormat="1" ht="30" hidden="1">
      <c r="A66" s="23" t="s">
        <v>638</v>
      </c>
      <c r="B66" s="23" t="s">
        <v>270</v>
      </c>
      <c r="C66" s="23" t="s">
        <v>348</v>
      </c>
      <c r="D66" s="23" t="s">
        <v>326</v>
      </c>
      <c r="E66" s="32" t="s">
        <v>271</v>
      </c>
      <c r="F66" s="50">
        <f>G66+J66</f>
        <v>0</v>
      </c>
      <c r="G66" s="50"/>
      <c r="H66" s="50">
        <v>0</v>
      </c>
      <c r="I66" s="50">
        <v>0</v>
      </c>
      <c r="J66" s="50"/>
      <c r="K66" s="50">
        <f>L66+O66</f>
        <v>0</v>
      </c>
      <c r="L66" s="50"/>
      <c r="M66" s="50"/>
      <c r="N66" s="50"/>
      <c r="O66" s="50">
        <v>0</v>
      </c>
      <c r="P66" s="50">
        <v>0</v>
      </c>
      <c r="Q66" s="56">
        <f>F66+K66</f>
        <v>0</v>
      </c>
    </row>
    <row r="67" spans="1:17" s="19" customFormat="1" ht="42.75">
      <c r="A67" s="29" t="s">
        <v>67</v>
      </c>
      <c r="B67" s="39"/>
      <c r="C67" s="39" t="s">
        <v>69</v>
      </c>
      <c r="D67" s="39"/>
      <c r="E67" s="64" t="s">
        <v>559</v>
      </c>
      <c r="F67" s="48">
        <f>F68</f>
        <v>3012038700</v>
      </c>
      <c r="G67" s="48">
        <f aca="true" t="shared" si="12" ref="G67:Q67">G68</f>
        <v>3012038700</v>
      </c>
      <c r="H67" s="48">
        <f t="shared" si="12"/>
        <v>2053200</v>
      </c>
      <c r="I67" s="48">
        <f t="shared" si="12"/>
        <v>90900</v>
      </c>
      <c r="J67" s="48">
        <f t="shared" si="12"/>
        <v>0</v>
      </c>
      <c r="K67" s="48">
        <f t="shared" si="12"/>
        <v>437304400</v>
      </c>
      <c r="L67" s="48">
        <f t="shared" si="12"/>
        <v>96847500</v>
      </c>
      <c r="M67" s="48">
        <f t="shared" si="12"/>
        <v>0</v>
      </c>
      <c r="N67" s="48">
        <f t="shared" si="12"/>
        <v>0</v>
      </c>
      <c r="O67" s="48">
        <f t="shared" si="12"/>
        <v>340456900</v>
      </c>
      <c r="P67" s="48">
        <f t="shared" si="12"/>
        <v>333386300</v>
      </c>
      <c r="Q67" s="58">
        <f t="shared" si="12"/>
        <v>3449343100</v>
      </c>
    </row>
    <row r="68" spans="1:17" s="19" customFormat="1" ht="46.5" customHeight="1">
      <c r="A68" s="23" t="s">
        <v>68</v>
      </c>
      <c r="B68" s="23"/>
      <c r="C68" s="40" t="s">
        <v>69</v>
      </c>
      <c r="D68" s="23"/>
      <c r="E68" s="66" t="s">
        <v>559</v>
      </c>
      <c r="F68" s="49">
        <f>G68+J68</f>
        <v>3012038700</v>
      </c>
      <c r="G68" s="49">
        <f>G69+G70+G71+G74+G77+G80+G83+G86+G89+G92+G95+G98+G101+G117+G104+G120+G121+G122+G123</f>
        <v>3012038700</v>
      </c>
      <c r="H68" s="49">
        <f>H69+H70+H71+H74+H77+H80+H83+H86+H89+H92+H95+H98+H101+H117+H104+H120+H121+H122+H123</f>
        <v>2053200</v>
      </c>
      <c r="I68" s="49">
        <f>I69+I70+I71+I74+I77+I80+I83+I86+I89+I92+I95+I98+I101+I117+I104+I120+I121+I122+I123</f>
        <v>90900</v>
      </c>
      <c r="J68" s="49">
        <f>J69+J70+J71+J74+J77+J80+J83+J86+J89+J92+J95+J98+J101+J117+J104+J120+J121+J122+J123</f>
        <v>0</v>
      </c>
      <c r="K68" s="49">
        <f>L68+O68</f>
        <v>437304400</v>
      </c>
      <c r="L68" s="49">
        <f>L69+L70+L71+L74+L77+L80+L83+L86+L89+L92+L95+L98+L101+L117+L104+L120+L121+L122+L123</f>
        <v>96847500</v>
      </c>
      <c r="M68" s="49">
        <f>M69+M70+M71+M74+M77+M80+M83+M86+M89+M92+M95+M98+M101+M117+M104+M120+M121+M122+M123</f>
        <v>0</v>
      </c>
      <c r="N68" s="49">
        <f>N69+N70+N71+N74+N77+N80+N83+N86+N89+N92+N95+N98+N101+N117+N104+N120+N121+N122+N123</f>
        <v>0</v>
      </c>
      <c r="O68" s="49">
        <f>O69+O70+O71+O74+O77+O80+O83+O86+O89+O92+O95+O98+O101+O117+O104+O120+O121+O122+O123</f>
        <v>340456900</v>
      </c>
      <c r="P68" s="49">
        <f>P69+P70+P71+P74+P77+P80+P83+P86+P89+P92+P95+P98+P101+P117+P104+P120+P121+P122+P123</f>
        <v>333386300</v>
      </c>
      <c r="Q68" s="58">
        <f>F68+K68</f>
        <v>3449343100</v>
      </c>
    </row>
    <row r="69" spans="1:17" s="10" customFormat="1" ht="60">
      <c r="A69" s="23" t="s">
        <v>70</v>
      </c>
      <c r="B69" s="23" t="s">
        <v>468</v>
      </c>
      <c r="C69" s="23" t="s">
        <v>378</v>
      </c>
      <c r="D69" s="23" t="s">
        <v>430</v>
      </c>
      <c r="E69" s="32" t="s">
        <v>705</v>
      </c>
      <c r="F69" s="50">
        <f>G69+J69</f>
        <v>128759800</v>
      </c>
      <c r="G69" s="50">
        <v>128759800</v>
      </c>
      <c r="H69" s="50"/>
      <c r="I69" s="50"/>
      <c r="J69" s="50"/>
      <c r="K69" s="50">
        <f>L69+O69</f>
        <v>31503800</v>
      </c>
      <c r="L69" s="50">
        <v>30866000</v>
      </c>
      <c r="M69" s="50"/>
      <c r="N69" s="50"/>
      <c r="O69" s="50">
        <v>637800</v>
      </c>
      <c r="P69" s="50"/>
      <c r="Q69" s="56">
        <f>F69+K69</f>
        <v>160263600</v>
      </c>
    </row>
    <row r="70" spans="1:17" s="10" customFormat="1" ht="45">
      <c r="A70" s="23" t="s">
        <v>80</v>
      </c>
      <c r="B70" s="23" t="s">
        <v>470</v>
      </c>
      <c r="C70" s="23" t="s">
        <v>371</v>
      </c>
      <c r="D70" s="23" t="s">
        <v>425</v>
      </c>
      <c r="E70" s="32" t="s">
        <v>23</v>
      </c>
      <c r="F70" s="50">
        <f>G70+J70</f>
        <v>12024500</v>
      </c>
      <c r="G70" s="50">
        <v>12024500</v>
      </c>
      <c r="H70" s="50"/>
      <c r="I70" s="50"/>
      <c r="J70" s="50"/>
      <c r="K70" s="50">
        <f>L70+O70</f>
        <v>2435100</v>
      </c>
      <c r="L70" s="50">
        <v>2435100</v>
      </c>
      <c r="M70" s="50"/>
      <c r="N70" s="50"/>
      <c r="O70" s="50"/>
      <c r="P70" s="50"/>
      <c r="Q70" s="56">
        <f>F70+K70</f>
        <v>14459600</v>
      </c>
    </row>
    <row r="71" spans="1:17" s="10" customFormat="1" ht="30">
      <c r="A71" s="79" t="s">
        <v>71</v>
      </c>
      <c r="B71" s="79" t="s">
        <v>482</v>
      </c>
      <c r="C71" s="79" t="s">
        <v>386</v>
      </c>
      <c r="D71" s="79" t="s">
        <v>434</v>
      </c>
      <c r="E71" s="32" t="s">
        <v>481</v>
      </c>
      <c r="F71" s="50">
        <f>G71+J71</f>
        <v>403615196</v>
      </c>
      <c r="G71" s="50">
        <v>403615196</v>
      </c>
      <c r="H71" s="50"/>
      <c r="I71" s="50"/>
      <c r="J71" s="50"/>
      <c r="K71" s="50">
        <f>L71+O71</f>
        <v>20982000</v>
      </c>
      <c r="L71" s="50">
        <v>15256000</v>
      </c>
      <c r="M71" s="50"/>
      <c r="N71" s="50"/>
      <c r="O71" s="50">
        <v>5726000</v>
      </c>
      <c r="P71" s="50"/>
      <c r="Q71" s="56">
        <f>F71+K71</f>
        <v>424597196</v>
      </c>
    </row>
    <row r="72" spans="1:17" s="10" customFormat="1" ht="15">
      <c r="A72" s="79"/>
      <c r="B72" s="79"/>
      <c r="C72" s="79"/>
      <c r="D72" s="79"/>
      <c r="E72" s="33" t="s">
        <v>369</v>
      </c>
      <c r="F72" s="50"/>
      <c r="G72" s="50"/>
      <c r="H72" s="50"/>
      <c r="I72" s="50"/>
      <c r="J72" s="50"/>
      <c r="K72" s="50"/>
      <c r="L72" s="50"/>
      <c r="M72" s="50"/>
      <c r="N72" s="50"/>
      <c r="O72" s="50"/>
      <c r="P72" s="50"/>
      <c r="Q72" s="56"/>
    </row>
    <row r="73" spans="1:17" s="10" customFormat="1" ht="30">
      <c r="A73" s="79"/>
      <c r="B73" s="79"/>
      <c r="C73" s="79"/>
      <c r="D73" s="79"/>
      <c r="E73" s="33" t="s">
        <v>370</v>
      </c>
      <c r="F73" s="52">
        <f>G73+J73</f>
        <v>320811619</v>
      </c>
      <c r="G73" s="52">
        <v>320811619</v>
      </c>
      <c r="H73" s="52"/>
      <c r="I73" s="52"/>
      <c r="J73" s="52"/>
      <c r="K73" s="52">
        <f>L73+O73</f>
        <v>0</v>
      </c>
      <c r="L73" s="52"/>
      <c r="M73" s="52"/>
      <c r="N73" s="52"/>
      <c r="O73" s="52"/>
      <c r="P73" s="52"/>
      <c r="Q73" s="55">
        <f>F73+K73</f>
        <v>320811619</v>
      </c>
    </row>
    <row r="74" spans="1:17" s="10" customFormat="1" ht="30">
      <c r="A74" s="79" t="s">
        <v>81</v>
      </c>
      <c r="B74" s="79" t="s">
        <v>82</v>
      </c>
      <c r="C74" s="79" t="s">
        <v>387</v>
      </c>
      <c r="D74" s="79" t="s">
        <v>435</v>
      </c>
      <c r="E74" s="32" t="s">
        <v>483</v>
      </c>
      <c r="F74" s="50">
        <f>G74+J74</f>
        <v>1112966987</v>
      </c>
      <c r="G74" s="50">
        <v>1112966987</v>
      </c>
      <c r="H74" s="50"/>
      <c r="I74" s="50"/>
      <c r="J74" s="50"/>
      <c r="K74" s="50">
        <f>L74+O74</f>
        <v>15960100</v>
      </c>
      <c r="L74" s="50">
        <v>15393800</v>
      </c>
      <c r="M74" s="50"/>
      <c r="N74" s="50"/>
      <c r="O74" s="50">
        <v>566300</v>
      </c>
      <c r="P74" s="50"/>
      <c r="Q74" s="56">
        <f>F74+K74</f>
        <v>1128927087</v>
      </c>
    </row>
    <row r="75" spans="1:17" s="10" customFormat="1" ht="15.75" customHeight="1">
      <c r="A75" s="79"/>
      <c r="B75" s="79"/>
      <c r="C75" s="79"/>
      <c r="D75" s="79"/>
      <c r="E75" s="33" t="s">
        <v>369</v>
      </c>
      <c r="F75" s="50"/>
      <c r="G75" s="50"/>
      <c r="H75" s="50"/>
      <c r="I75" s="50"/>
      <c r="J75" s="50"/>
      <c r="K75" s="50"/>
      <c r="L75" s="50"/>
      <c r="M75" s="50"/>
      <c r="N75" s="50"/>
      <c r="O75" s="50"/>
      <c r="P75" s="50"/>
      <c r="Q75" s="56"/>
    </row>
    <row r="76" spans="1:17" s="10" customFormat="1" ht="30">
      <c r="A76" s="79"/>
      <c r="B76" s="79"/>
      <c r="C76" s="79"/>
      <c r="D76" s="79"/>
      <c r="E76" s="33" t="s">
        <v>370</v>
      </c>
      <c r="F76" s="52">
        <f>G76+J76</f>
        <v>901772893</v>
      </c>
      <c r="G76" s="52">
        <v>901772893</v>
      </c>
      <c r="H76" s="52"/>
      <c r="I76" s="52"/>
      <c r="J76" s="52"/>
      <c r="K76" s="52">
        <f>L76+O76</f>
        <v>0</v>
      </c>
      <c r="L76" s="52"/>
      <c r="M76" s="52"/>
      <c r="N76" s="52"/>
      <c r="O76" s="52"/>
      <c r="P76" s="52"/>
      <c r="Q76" s="55">
        <f>F76+K76</f>
        <v>901772893</v>
      </c>
    </row>
    <row r="77" spans="1:17" s="10" customFormat="1" ht="45">
      <c r="A77" s="79" t="s">
        <v>72</v>
      </c>
      <c r="B77" s="79" t="s">
        <v>484</v>
      </c>
      <c r="C77" s="79" t="s">
        <v>388</v>
      </c>
      <c r="D77" s="79" t="s">
        <v>436</v>
      </c>
      <c r="E77" s="32" t="s">
        <v>83</v>
      </c>
      <c r="F77" s="50">
        <f>G77+J77</f>
        <v>73153882</v>
      </c>
      <c r="G77" s="50">
        <v>73153882</v>
      </c>
      <c r="H77" s="50"/>
      <c r="I77" s="50"/>
      <c r="J77" s="50"/>
      <c r="K77" s="50">
        <f>L77+O77</f>
        <v>800300</v>
      </c>
      <c r="L77" s="50">
        <v>800300</v>
      </c>
      <c r="M77" s="50"/>
      <c r="N77" s="50"/>
      <c r="O77" s="50"/>
      <c r="P77" s="50"/>
      <c r="Q77" s="56">
        <f>F77+K77</f>
        <v>73954182</v>
      </c>
    </row>
    <row r="78" spans="1:17" s="10" customFormat="1" ht="15">
      <c r="A78" s="79"/>
      <c r="B78" s="79"/>
      <c r="C78" s="79"/>
      <c r="D78" s="79"/>
      <c r="E78" s="33" t="s">
        <v>369</v>
      </c>
      <c r="F78" s="50"/>
      <c r="G78" s="50"/>
      <c r="H78" s="50"/>
      <c r="I78" s="50"/>
      <c r="J78" s="50"/>
      <c r="K78" s="50"/>
      <c r="L78" s="50"/>
      <c r="M78" s="50"/>
      <c r="N78" s="50"/>
      <c r="O78" s="50"/>
      <c r="P78" s="50"/>
      <c r="Q78" s="56"/>
    </row>
    <row r="79" spans="1:17" s="10" customFormat="1" ht="30">
      <c r="A79" s="79"/>
      <c r="B79" s="79"/>
      <c r="C79" s="79"/>
      <c r="D79" s="79"/>
      <c r="E79" s="33" t="s">
        <v>370</v>
      </c>
      <c r="F79" s="52">
        <f>G79+J79</f>
        <v>59061122</v>
      </c>
      <c r="G79" s="52">
        <v>59061122</v>
      </c>
      <c r="H79" s="52"/>
      <c r="I79" s="52"/>
      <c r="J79" s="52"/>
      <c r="K79" s="52">
        <f>L79+O79</f>
        <v>0</v>
      </c>
      <c r="L79" s="52"/>
      <c r="M79" s="52"/>
      <c r="N79" s="52"/>
      <c r="O79" s="52"/>
      <c r="P79" s="52"/>
      <c r="Q79" s="55">
        <f>F79+K79</f>
        <v>59061122</v>
      </c>
    </row>
    <row r="80" spans="1:17" s="10" customFormat="1" ht="30">
      <c r="A80" s="79" t="s">
        <v>84</v>
      </c>
      <c r="B80" s="79" t="s">
        <v>85</v>
      </c>
      <c r="C80" s="79" t="s">
        <v>389</v>
      </c>
      <c r="D80" s="79" t="s">
        <v>437</v>
      </c>
      <c r="E80" s="32" t="s">
        <v>86</v>
      </c>
      <c r="F80" s="50">
        <f>G80+J80</f>
        <v>109998396</v>
      </c>
      <c r="G80" s="50">
        <v>109998396</v>
      </c>
      <c r="H80" s="50"/>
      <c r="I80" s="50"/>
      <c r="J80" s="50"/>
      <c r="K80" s="50">
        <f>L80+O80</f>
        <v>0</v>
      </c>
      <c r="L80" s="50"/>
      <c r="M80" s="50"/>
      <c r="N80" s="50"/>
      <c r="O80" s="50"/>
      <c r="P80" s="50"/>
      <c r="Q80" s="56">
        <f>F80+K80</f>
        <v>109998396</v>
      </c>
    </row>
    <row r="81" spans="1:17" s="10" customFormat="1" ht="15">
      <c r="A81" s="79"/>
      <c r="B81" s="79"/>
      <c r="C81" s="79"/>
      <c r="D81" s="79"/>
      <c r="E81" s="33" t="s">
        <v>369</v>
      </c>
      <c r="F81" s="50"/>
      <c r="G81" s="50"/>
      <c r="H81" s="50"/>
      <c r="I81" s="50"/>
      <c r="J81" s="50"/>
      <c r="K81" s="50"/>
      <c r="L81" s="50"/>
      <c r="M81" s="50"/>
      <c r="N81" s="50"/>
      <c r="O81" s="50"/>
      <c r="P81" s="50"/>
      <c r="Q81" s="56"/>
    </row>
    <row r="82" spans="1:17" s="10" customFormat="1" ht="30">
      <c r="A82" s="79"/>
      <c r="B82" s="79"/>
      <c r="C82" s="79"/>
      <c r="D82" s="79"/>
      <c r="E82" s="33" t="s">
        <v>370</v>
      </c>
      <c r="F82" s="52">
        <f>G82+J82</f>
        <v>91587632</v>
      </c>
      <c r="G82" s="52">
        <v>91587632</v>
      </c>
      <c r="H82" s="52"/>
      <c r="I82" s="52"/>
      <c r="J82" s="52"/>
      <c r="K82" s="52">
        <f>L82+O82</f>
        <v>0</v>
      </c>
      <c r="L82" s="52"/>
      <c r="M82" s="52"/>
      <c r="N82" s="52"/>
      <c r="O82" s="52"/>
      <c r="P82" s="52"/>
      <c r="Q82" s="55">
        <f>F82+K82</f>
        <v>91587632</v>
      </c>
    </row>
    <row r="83" spans="1:17" s="10" customFormat="1" ht="45">
      <c r="A83" s="79" t="s">
        <v>73</v>
      </c>
      <c r="B83" s="79" t="s">
        <v>485</v>
      </c>
      <c r="C83" s="79" t="s">
        <v>390</v>
      </c>
      <c r="D83" s="79" t="s">
        <v>438</v>
      </c>
      <c r="E83" s="32" t="s">
        <v>488</v>
      </c>
      <c r="F83" s="50">
        <f>G83+J83</f>
        <v>52588001</v>
      </c>
      <c r="G83" s="50">
        <v>52588001</v>
      </c>
      <c r="H83" s="50"/>
      <c r="I83" s="50"/>
      <c r="J83" s="50"/>
      <c r="K83" s="50">
        <f>L83+O83</f>
        <v>0</v>
      </c>
      <c r="L83" s="50"/>
      <c r="M83" s="50"/>
      <c r="N83" s="50"/>
      <c r="O83" s="50"/>
      <c r="P83" s="50"/>
      <c r="Q83" s="56">
        <f>F83+K83</f>
        <v>52588001</v>
      </c>
    </row>
    <row r="84" spans="1:17" s="10" customFormat="1" ht="18" customHeight="1">
      <c r="A84" s="79"/>
      <c r="B84" s="79"/>
      <c r="C84" s="79"/>
      <c r="D84" s="79"/>
      <c r="E84" s="33" t="s">
        <v>369</v>
      </c>
      <c r="F84" s="50"/>
      <c r="G84" s="50"/>
      <c r="H84" s="50"/>
      <c r="I84" s="50"/>
      <c r="J84" s="50"/>
      <c r="K84" s="50"/>
      <c r="L84" s="50"/>
      <c r="M84" s="50"/>
      <c r="N84" s="50"/>
      <c r="O84" s="50"/>
      <c r="P84" s="50"/>
      <c r="Q84" s="56"/>
    </row>
    <row r="85" spans="1:17" s="10" customFormat="1" ht="30">
      <c r="A85" s="79"/>
      <c r="B85" s="79"/>
      <c r="C85" s="79"/>
      <c r="D85" s="79"/>
      <c r="E85" s="33" t="s">
        <v>370</v>
      </c>
      <c r="F85" s="52">
        <f>G85+J85</f>
        <v>47235786</v>
      </c>
      <c r="G85" s="52">
        <v>47235786</v>
      </c>
      <c r="H85" s="52"/>
      <c r="I85" s="52"/>
      <c r="J85" s="52"/>
      <c r="K85" s="52">
        <f>L85+O85</f>
        <v>0</v>
      </c>
      <c r="L85" s="52"/>
      <c r="M85" s="52"/>
      <c r="N85" s="52"/>
      <c r="O85" s="52"/>
      <c r="P85" s="52"/>
      <c r="Q85" s="55">
        <f>F85+K85</f>
        <v>47235786</v>
      </c>
    </row>
    <row r="86" spans="1:17" s="10" customFormat="1" ht="27" customHeight="1">
      <c r="A86" s="79" t="s">
        <v>74</v>
      </c>
      <c r="B86" s="79" t="s">
        <v>486</v>
      </c>
      <c r="C86" s="79" t="s">
        <v>391</v>
      </c>
      <c r="D86" s="79" t="s">
        <v>439</v>
      </c>
      <c r="E86" s="32" t="s">
        <v>490</v>
      </c>
      <c r="F86" s="50">
        <f>G86+J86</f>
        <v>48427942</v>
      </c>
      <c r="G86" s="50">
        <v>48427942</v>
      </c>
      <c r="H86" s="50"/>
      <c r="I86" s="50"/>
      <c r="J86" s="50"/>
      <c r="K86" s="50">
        <f>L86+O86</f>
        <v>708200</v>
      </c>
      <c r="L86" s="50">
        <v>708200</v>
      </c>
      <c r="M86" s="50"/>
      <c r="N86" s="50"/>
      <c r="O86" s="50"/>
      <c r="P86" s="50"/>
      <c r="Q86" s="56">
        <f>F86+K86</f>
        <v>49136142</v>
      </c>
    </row>
    <row r="87" spans="1:17" s="10" customFormat="1" ht="15">
      <c r="A87" s="79"/>
      <c r="B87" s="79"/>
      <c r="C87" s="79"/>
      <c r="D87" s="79"/>
      <c r="E87" s="33" t="s">
        <v>369</v>
      </c>
      <c r="F87" s="50"/>
      <c r="G87" s="50"/>
      <c r="H87" s="50"/>
      <c r="I87" s="50"/>
      <c r="J87" s="50"/>
      <c r="K87" s="50"/>
      <c r="L87" s="50"/>
      <c r="M87" s="50"/>
      <c r="N87" s="50"/>
      <c r="O87" s="50"/>
      <c r="P87" s="50"/>
      <c r="Q87" s="56"/>
    </row>
    <row r="88" spans="1:17" s="10" customFormat="1" ht="30">
      <c r="A88" s="79"/>
      <c r="B88" s="79"/>
      <c r="C88" s="79"/>
      <c r="D88" s="79"/>
      <c r="E88" s="33" t="s">
        <v>370</v>
      </c>
      <c r="F88" s="52">
        <f>G88+J88</f>
        <v>41322313</v>
      </c>
      <c r="G88" s="52">
        <v>41322313</v>
      </c>
      <c r="H88" s="52"/>
      <c r="I88" s="52"/>
      <c r="J88" s="52"/>
      <c r="K88" s="52">
        <f>L88+O88</f>
        <v>0</v>
      </c>
      <c r="L88" s="52"/>
      <c r="M88" s="52"/>
      <c r="N88" s="52"/>
      <c r="O88" s="52"/>
      <c r="P88" s="52"/>
      <c r="Q88" s="55">
        <f>F88+K88</f>
        <v>41322313</v>
      </c>
    </row>
    <row r="89" spans="1:17" s="10" customFormat="1" ht="30">
      <c r="A89" s="79" t="s">
        <v>75</v>
      </c>
      <c r="B89" s="79" t="s">
        <v>487</v>
      </c>
      <c r="C89" s="79" t="s">
        <v>392</v>
      </c>
      <c r="D89" s="79" t="s">
        <v>440</v>
      </c>
      <c r="E89" s="32" t="s">
        <v>87</v>
      </c>
      <c r="F89" s="50">
        <f>G89+J89</f>
        <v>580582413</v>
      </c>
      <c r="G89" s="50">
        <v>580582413</v>
      </c>
      <c r="H89" s="50"/>
      <c r="I89" s="50"/>
      <c r="J89" s="50"/>
      <c r="K89" s="50">
        <f>L89+O89</f>
        <v>48500</v>
      </c>
      <c r="L89" s="50">
        <v>8000</v>
      </c>
      <c r="M89" s="50"/>
      <c r="N89" s="50"/>
      <c r="O89" s="50">
        <v>40500</v>
      </c>
      <c r="P89" s="50"/>
      <c r="Q89" s="56">
        <f>F89+K89</f>
        <v>580630913</v>
      </c>
    </row>
    <row r="90" spans="1:17" s="17" customFormat="1" ht="15">
      <c r="A90" s="79"/>
      <c r="B90" s="79"/>
      <c r="C90" s="79"/>
      <c r="D90" s="79"/>
      <c r="E90" s="33" t="s">
        <v>369</v>
      </c>
      <c r="F90" s="50"/>
      <c r="G90" s="50"/>
      <c r="H90" s="50"/>
      <c r="I90" s="50"/>
      <c r="J90" s="50"/>
      <c r="K90" s="50"/>
      <c r="L90" s="50"/>
      <c r="M90" s="50"/>
      <c r="N90" s="50"/>
      <c r="O90" s="50"/>
      <c r="P90" s="50"/>
      <c r="Q90" s="56"/>
    </row>
    <row r="91" spans="1:17" s="17" customFormat="1" ht="30">
      <c r="A91" s="79"/>
      <c r="B91" s="79"/>
      <c r="C91" s="79"/>
      <c r="D91" s="79"/>
      <c r="E91" s="33" t="s">
        <v>370</v>
      </c>
      <c r="F91" s="52">
        <f>G91+J91</f>
        <v>435938516</v>
      </c>
      <c r="G91" s="52">
        <v>435938516</v>
      </c>
      <c r="H91" s="52"/>
      <c r="I91" s="52"/>
      <c r="J91" s="52"/>
      <c r="K91" s="52">
        <f>L91+O91</f>
        <v>0</v>
      </c>
      <c r="L91" s="52"/>
      <c r="M91" s="52"/>
      <c r="N91" s="52"/>
      <c r="O91" s="52"/>
      <c r="P91" s="52"/>
      <c r="Q91" s="55">
        <f>F91+K91</f>
        <v>435938516</v>
      </c>
    </row>
    <row r="92" spans="1:17" s="10" customFormat="1" ht="30">
      <c r="A92" s="79" t="s">
        <v>76</v>
      </c>
      <c r="B92" s="79" t="s">
        <v>489</v>
      </c>
      <c r="C92" s="79" t="s">
        <v>393</v>
      </c>
      <c r="D92" s="79" t="s">
        <v>441</v>
      </c>
      <c r="E92" s="32" t="s">
        <v>492</v>
      </c>
      <c r="F92" s="50">
        <f>G92+J92</f>
        <v>12839148</v>
      </c>
      <c r="G92" s="50">
        <v>12839148</v>
      </c>
      <c r="H92" s="50"/>
      <c r="I92" s="50"/>
      <c r="J92" s="50"/>
      <c r="K92" s="50">
        <f>L92+O92</f>
        <v>0</v>
      </c>
      <c r="L92" s="50"/>
      <c r="M92" s="50"/>
      <c r="N92" s="50"/>
      <c r="O92" s="50"/>
      <c r="P92" s="50"/>
      <c r="Q92" s="56">
        <f>F92+K92</f>
        <v>12839148</v>
      </c>
    </row>
    <row r="93" spans="1:17" s="10" customFormat="1" ht="16.5" customHeight="1">
      <c r="A93" s="79"/>
      <c r="B93" s="79"/>
      <c r="C93" s="79"/>
      <c r="D93" s="79"/>
      <c r="E93" s="33" t="s">
        <v>369</v>
      </c>
      <c r="F93" s="50"/>
      <c r="G93" s="50"/>
      <c r="H93" s="50"/>
      <c r="I93" s="50"/>
      <c r="J93" s="50"/>
      <c r="K93" s="50"/>
      <c r="L93" s="50"/>
      <c r="M93" s="50"/>
      <c r="N93" s="50"/>
      <c r="O93" s="50"/>
      <c r="P93" s="50"/>
      <c r="Q93" s="56"/>
    </row>
    <row r="94" spans="1:17" s="10" customFormat="1" ht="30">
      <c r="A94" s="79"/>
      <c r="B94" s="79"/>
      <c r="C94" s="79"/>
      <c r="D94" s="79"/>
      <c r="E94" s="33" t="s">
        <v>370</v>
      </c>
      <c r="F94" s="52">
        <f>G94+J94</f>
        <v>11544698</v>
      </c>
      <c r="G94" s="52">
        <v>11544698</v>
      </c>
      <c r="H94" s="52"/>
      <c r="I94" s="52"/>
      <c r="J94" s="52"/>
      <c r="K94" s="52">
        <f>L94+O94</f>
        <v>0</v>
      </c>
      <c r="L94" s="52"/>
      <c r="M94" s="52"/>
      <c r="N94" s="52"/>
      <c r="O94" s="52"/>
      <c r="P94" s="52"/>
      <c r="Q94" s="55">
        <f>F94+K94</f>
        <v>11544698</v>
      </c>
    </row>
    <row r="95" spans="1:17" s="10" customFormat="1" ht="30">
      <c r="A95" s="79" t="s">
        <v>77</v>
      </c>
      <c r="B95" s="79" t="s">
        <v>491</v>
      </c>
      <c r="C95" s="79" t="s">
        <v>394</v>
      </c>
      <c r="D95" s="79" t="s">
        <v>441</v>
      </c>
      <c r="E95" s="32" t="s">
        <v>88</v>
      </c>
      <c r="F95" s="50">
        <f>G95+J95</f>
        <v>11850864</v>
      </c>
      <c r="G95" s="50">
        <v>11850864</v>
      </c>
      <c r="H95" s="50"/>
      <c r="I95" s="50"/>
      <c r="J95" s="50"/>
      <c r="K95" s="50">
        <f>L95+O95</f>
        <v>9331300</v>
      </c>
      <c r="L95" s="50">
        <v>9281300</v>
      </c>
      <c r="M95" s="50"/>
      <c r="N95" s="50"/>
      <c r="O95" s="50">
        <v>50000</v>
      </c>
      <c r="P95" s="50"/>
      <c r="Q95" s="56">
        <f>F95+K95</f>
        <v>21182164</v>
      </c>
    </row>
    <row r="96" spans="1:17" s="10" customFormat="1" ht="15">
      <c r="A96" s="79"/>
      <c r="B96" s="79"/>
      <c r="C96" s="79"/>
      <c r="D96" s="79"/>
      <c r="E96" s="33" t="s">
        <v>369</v>
      </c>
      <c r="F96" s="50"/>
      <c r="G96" s="50"/>
      <c r="H96" s="50"/>
      <c r="I96" s="50"/>
      <c r="J96" s="50"/>
      <c r="K96" s="50"/>
      <c r="L96" s="50"/>
      <c r="M96" s="50"/>
      <c r="N96" s="50"/>
      <c r="O96" s="50"/>
      <c r="P96" s="50"/>
      <c r="Q96" s="56"/>
    </row>
    <row r="97" spans="1:17" s="10" customFormat="1" ht="30">
      <c r="A97" s="79"/>
      <c r="B97" s="79"/>
      <c r="C97" s="79"/>
      <c r="D97" s="79"/>
      <c r="E97" s="33" t="s">
        <v>370</v>
      </c>
      <c r="F97" s="52">
        <f>G97+J97</f>
        <v>9903516</v>
      </c>
      <c r="G97" s="52">
        <v>9903516</v>
      </c>
      <c r="H97" s="52"/>
      <c r="I97" s="52"/>
      <c r="J97" s="52"/>
      <c r="K97" s="52">
        <f>L97+O97</f>
        <v>0</v>
      </c>
      <c r="L97" s="52"/>
      <c r="M97" s="52"/>
      <c r="N97" s="52"/>
      <c r="O97" s="52"/>
      <c r="P97" s="52"/>
      <c r="Q97" s="55">
        <f>F97+K97</f>
        <v>9903516</v>
      </c>
    </row>
    <row r="98" spans="1:17" s="10" customFormat="1" ht="50.25" customHeight="1">
      <c r="A98" s="79" t="s">
        <v>89</v>
      </c>
      <c r="B98" s="79" t="s">
        <v>90</v>
      </c>
      <c r="C98" s="79" t="s">
        <v>395</v>
      </c>
      <c r="D98" s="79" t="s">
        <v>319</v>
      </c>
      <c r="E98" s="32" t="s">
        <v>706</v>
      </c>
      <c r="F98" s="50">
        <f>G98+J98</f>
        <v>1966271</v>
      </c>
      <c r="G98" s="50">
        <v>1966271</v>
      </c>
      <c r="H98" s="50"/>
      <c r="I98" s="50"/>
      <c r="J98" s="50"/>
      <c r="K98" s="50">
        <f>L98+O98</f>
        <v>0</v>
      </c>
      <c r="L98" s="50"/>
      <c r="M98" s="50"/>
      <c r="N98" s="50"/>
      <c r="O98" s="50"/>
      <c r="P98" s="50"/>
      <c r="Q98" s="56">
        <f>F98+K98</f>
        <v>1966271</v>
      </c>
    </row>
    <row r="99" spans="1:17" s="10" customFormat="1" ht="15">
      <c r="A99" s="79"/>
      <c r="B99" s="79"/>
      <c r="C99" s="79"/>
      <c r="D99" s="79"/>
      <c r="E99" s="33" t="s">
        <v>369</v>
      </c>
      <c r="F99" s="50"/>
      <c r="G99" s="50"/>
      <c r="H99" s="50"/>
      <c r="I99" s="50"/>
      <c r="J99" s="50"/>
      <c r="K99" s="50"/>
      <c r="L99" s="50"/>
      <c r="M99" s="50"/>
      <c r="N99" s="50"/>
      <c r="O99" s="50"/>
      <c r="P99" s="50"/>
      <c r="Q99" s="56"/>
    </row>
    <row r="100" spans="1:17" s="10" customFormat="1" ht="30">
      <c r="A100" s="79"/>
      <c r="B100" s="79"/>
      <c r="C100" s="79"/>
      <c r="D100" s="79"/>
      <c r="E100" s="33" t="s">
        <v>370</v>
      </c>
      <c r="F100" s="52">
        <f>G100+J100</f>
        <v>1538436</v>
      </c>
      <c r="G100" s="52">
        <v>1538436</v>
      </c>
      <c r="H100" s="52"/>
      <c r="I100" s="52"/>
      <c r="J100" s="52"/>
      <c r="K100" s="52">
        <f>L100+O100</f>
        <v>0</v>
      </c>
      <c r="L100" s="52"/>
      <c r="M100" s="52"/>
      <c r="N100" s="52"/>
      <c r="O100" s="53"/>
      <c r="P100" s="52"/>
      <c r="Q100" s="55">
        <f>F100+K100</f>
        <v>1538436</v>
      </c>
    </row>
    <row r="101" spans="1:17" s="10" customFormat="1" ht="30">
      <c r="A101" s="79" t="s">
        <v>78</v>
      </c>
      <c r="B101" s="79" t="s">
        <v>493</v>
      </c>
      <c r="C101" s="79" t="s">
        <v>396</v>
      </c>
      <c r="D101" s="79" t="s">
        <v>320</v>
      </c>
      <c r="E101" s="32" t="s">
        <v>495</v>
      </c>
      <c r="F101" s="50">
        <f>G101+J101</f>
        <v>22100405</v>
      </c>
      <c r="G101" s="50">
        <v>22100405</v>
      </c>
      <c r="H101" s="50"/>
      <c r="I101" s="50"/>
      <c r="J101" s="50"/>
      <c r="K101" s="50">
        <f>L101+O101</f>
        <v>0</v>
      </c>
      <c r="L101" s="50"/>
      <c r="M101" s="50"/>
      <c r="N101" s="50"/>
      <c r="O101" s="50"/>
      <c r="P101" s="50"/>
      <c r="Q101" s="56">
        <f>F101+K101</f>
        <v>22100405</v>
      </c>
    </row>
    <row r="102" spans="1:17" s="10" customFormat="1" ht="15">
      <c r="A102" s="79"/>
      <c r="B102" s="79"/>
      <c r="C102" s="79"/>
      <c r="D102" s="79"/>
      <c r="E102" s="33" t="s">
        <v>369</v>
      </c>
      <c r="F102" s="50"/>
      <c r="G102" s="50"/>
      <c r="H102" s="50"/>
      <c r="I102" s="50"/>
      <c r="J102" s="50"/>
      <c r="K102" s="50"/>
      <c r="L102" s="50"/>
      <c r="M102" s="50"/>
      <c r="N102" s="50"/>
      <c r="O102" s="50"/>
      <c r="P102" s="50"/>
      <c r="Q102" s="56"/>
    </row>
    <row r="103" spans="1:17" s="10" customFormat="1" ht="30">
      <c r="A103" s="79"/>
      <c r="B103" s="79"/>
      <c r="C103" s="79"/>
      <c r="D103" s="79"/>
      <c r="E103" s="33" t="s">
        <v>370</v>
      </c>
      <c r="F103" s="52">
        <f>G103+J103</f>
        <v>20650369</v>
      </c>
      <c r="G103" s="52">
        <v>20650369</v>
      </c>
      <c r="H103" s="52"/>
      <c r="I103" s="52"/>
      <c r="J103" s="52"/>
      <c r="K103" s="52">
        <f>L103+O103</f>
        <v>0</v>
      </c>
      <c r="L103" s="52"/>
      <c r="M103" s="52"/>
      <c r="N103" s="52"/>
      <c r="O103" s="52"/>
      <c r="P103" s="52"/>
      <c r="Q103" s="55">
        <f>F103+K103</f>
        <v>20650369</v>
      </c>
    </row>
    <row r="104" spans="1:17" s="10" customFormat="1" ht="34.5" customHeight="1">
      <c r="A104" s="34" t="s">
        <v>79</v>
      </c>
      <c r="B104" s="34" t="s">
        <v>494</v>
      </c>
      <c r="C104" s="34"/>
      <c r="D104" s="34"/>
      <c r="E104" s="35" t="s">
        <v>316</v>
      </c>
      <c r="F104" s="51">
        <f>F105+F108+F111+F114</f>
        <v>157195120</v>
      </c>
      <c r="G104" s="51">
        <f aca="true" t="shared" si="13" ref="G104:Q104">G105+G108+G111+G114</f>
        <v>157195120</v>
      </c>
      <c r="H104" s="51">
        <f t="shared" si="13"/>
        <v>0</v>
      </c>
      <c r="I104" s="51">
        <f t="shared" si="13"/>
        <v>0</v>
      </c>
      <c r="J104" s="51">
        <f t="shared" si="13"/>
        <v>0</v>
      </c>
      <c r="K104" s="51">
        <f t="shared" si="13"/>
        <v>0</v>
      </c>
      <c r="L104" s="51">
        <f t="shared" si="13"/>
        <v>0</v>
      </c>
      <c r="M104" s="51">
        <f t="shared" si="13"/>
        <v>0</v>
      </c>
      <c r="N104" s="51">
        <f t="shared" si="13"/>
        <v>0</v>
      </c>
      <c r="O104" s="51">
        <f t="shared" si="13"/>
        <v>0</v>
      </c>
      <c r="P104" s="51">
        <f t="shared" si="13"/>
        <v>0</v>
      </c>
      <c r="Q104" s="56">
        <f t="shared" si="13"/>
        <v>157195120</v>
      </c>
    </row>
    <row r="105" spans="1:17" s="10" customFormat="1" ht="45">
      <c r="A105" s="80" t="s">
        <v>91</v>
      </c>
      <c r="B105" s="80" t="s">
        <v>92</v>
      </c>
      <c r="C105" s="80" t="s">
        <v>398</v>
      </c>
      <c r="D105" s="80" t="s">
        <v>320</v>
      </c>
      <c r="E105" s="33" t="s">
        <v>93</v>
      </c>
      <c r="F105" s="52">
        <f>G105+J105</f>
        <v>1841798</v>
      </c>
      <c r="G105" s="52">
        <v>1841798</v>
      </c>
      <c r="H105" s="52"/>
      <c r="I105" s="52"/>
      <c r="J105" s="52"/>
      <c r="K105" s="52">
        <f>L105+O105</f>
        <v>0</v>
      </c>
      <c r="L105" s="52"/>
      <c r="M105" s="52"/>
      <c r="N105" s="52"/>
      <c r="O105" s="52"/>
      <c r="P105" s="52"/>
      <c r="Q105" s="55">
        <f>F105+K105</f>
        <v>1841798</v>
      </c>
    </row>
    <row r="106" spans="1:17" s="10" customFormat="1" ht="15">
      <c r="A106" s="80"/>
      <c r="B106" s="80"/>
      <c r="C106" s="80"/>
      <c r="D106" s="80"/>
      <c r="E106" s="33" t="s">
        <v>368</v>
      </c>
      <c r="F106" s="52"/>
      <c r="G106" s="52"/>
      <c r="H106" s="52"/>
      <c r="I106" s="52"/>
      <c r="J106" s="52"/>
      <c r="K106" s="52"/>
      <c r="L106" s="52"/>
      <c r="M106" s="52"/>
      <c r="N106" s="52"/>
      <c r="O106" s="52"/>
      <c r="P106" s="52"/>
      <c r="Q106" s="55"/>
    </row>
    <row r="107" spans="1:17" s="10" customFormat="1" ht="30">
      <c r="A107" s="80"/>
      <c r="B107" s="80"/>
      <c r="C107" s="80"/>
      <c r="D107" s="80"/>
      <c r="E107" s="33" t="s">
        <v>370</v>
      </c>
      <c r="F107" s="52">
        <f>G107+J107</f>
        <v>950000</v>
      </c>
      <c r="G107" s="52">
        <v>950000</v>
      </c>
      <c r="H107" s="52"/>
      <c r="I107" s="52"/>
      <c r="J107" s="52"/>
      <c r="K107" s="52">
        <f>L107+O107</f>
        <v>0</v>
      </c>
      <c r="L107" s="52"/>
      <c r="M107" s="52"/>
      <c r="N107" s="52"/>
      <c r="O107" s="52"/>
      <c r="P107" s="52"/>
      <c r="Q107" s="55">
        <f>F107+K107</f>
        <v>950000</v>
      </c>
    </row>
    <row r="108" spans="1:17" s="10" customFormat="1" ht="45">
      <c r="A108" s="80" t="s">
        <v>94</v>
      </c>
      <c r="B108" s="80" t="s">
        <v>95</v>
      </c>
      <c r="C108" s="80" t="s">
        <v>399</v>
      </c>
      <c r="D108" s="80" t="s">
        <v>320</v>
      </c>
      <c r="E108" s="33" t="s">
        <v>96</v>
      </c>
      <c r="F108" s="52">
        <f>G108+J108</f>
        <v>65173600</v>
      </c>
      <c r="G108" s="52">
        <v>65173600</v>
      </c>
      <c r="H108" s="52"/>
      <c r="I108" s="52"/>
      <c r="J108" s="52"/>
      <c r="K108" s="52">
        <f>L108+O108</f>
        <v>0</v>
      </c>
      <c r="L108" s="52"/>
      <c r="M108" s="52"/>
      <c r="N108" s="52"/>
      <c r="O108" s="52"/>
      <c r="P108" s="52"/>
      <c r="Q108" s="55">
        <f>F108+K108</f>
        <v>65173600</v>
      </c>
    </row>
    <row r="109" spans="1:17" s="10" customFormat="1" ht="15">
      <c r="A109" s="80"/>
      <c r="B109" s="80"/>
      <c r="C109" s="80"/>
      <c r="D109" s="80"/>
      <c r="E109" s="33" t="s">
        <v>368</v>
      </c>
      <c r="F109" s="52"/>
      <c r="G109" s="52"/>
      <c r="H109" s="52"/>
      <c r="I109" s="52"/>
      <c r="J109" s="52"/>
      <c r="K109" s="52"/>
      <c r="L109" s="52"/>
      <c r="M109" s="52"/>
      <c r="N109" s="52"/>
      <c r="O109" s="52"/>
      <c r="P109" s="52"/>
      <c r="Q109" s="55"/>
    </row>
    <row r="110" spans="1:17" s="10" customFormat="1" ht="30">
      <c r="A110" s="80"/>
      <c r="B110" s="80"/>
      <c r="C110" s="80"/>
      <c r="D110" s="80"/>
      <c r="E110" s="33" t="s">
        <v>370</v>
      </c>
      <c r="F110" s="52">
        <f>G110+J110</f>
        <v>65173600</v>
      </c>
      <c r="G110" s="52">
        <v>65173600</v>
      </c>
      <c r="H110" s="52"/>
      <c r="I110" s="52"/>
      <c r="J110" s="52"/>
      <c r="K110" s="52">
        <f>L110+O110</f>
        <v>0</v>
      </c>
      <c r="L110" s="52"/>
      <c r="M110" s="52"/>
      <c r="N110" s="52"/>
      <c r="O110" s="52"/>
      <c r="P110" s="52"/>
      <c r="Q110" s="55">
        <f>F110+K110</f>
        <v>65173600</v>
      </c>
    </row>
    <row r="111" spans="1:17" s="10" customFormat="1" ht="30">
      <c r="A111" s="36" t="s">
        <v>97</v>
      </c>
      <c r="B111" s="36" t="s">
        <v>98</v>
      </c>
      <c r="C111" s="36" t="s">
        <v>400</v>
      </c>
      <c r="D111" s="36" t="s">
        <v>320</v>
      </c>
      <c r="E111" s="33" t="s">
        <v>553</v>
      </c>
      <c r="F111" s="52">
        <f>G111+J111</f>
        <v>6931322</v>
      </c>
      <c r="G111" s="52">
        <v>6931322</v>
      </c>
      <c r="H111" s="52"/>
      <c r="I111" s="52"/>
      <c r="J111" s="52"/>
      <c r="K111" s="52">
        <f>L111+O111</f>
        <v>0</v>
      </c>
      <c r="L111" s="52"/>
      <c r="M111" s="52"/>
      <c r="N111" s="52"/>
      <c r="O111" s="52"/>
      <c r="P111" s="52"/>
      <c r="Q111" s="55">
        <f>F111+K111</f>
        <v>6931322</v>
      </c>
    </row>
    <row r="112" spans="1:17" s="10" customFormat="1" ht="15" hidden="1">
      <c r="A112" s="59"/>
      <c r="B112" s="59"/>
      <c r="C112" s="59"/>
      <c r="D112" s="59"/>
      <c r="E112" s="47" t="s">
        <v>368</v>
      </c>
      <c r="F112" s="67"/>
      <c r="G112" s="67"/>
      <c r="H112" s="67"/>
      <c r="I112" s="67"/>
      <c r="J112" s="67"/>
      <c r="K112" s="67"/>
      <c r="L112" s="67"/>
      <c r="M112" s="67"/>
      <c r="N112" s="67"/>
      <c r="O112" s="67"/>
      <c r="P112" s="67"/>
      <c r="Q112" s="68"/>
    </row>
    <row r="113" spans="1:17" s="10" customFormat="1" ht="30" hidden="1">
      <c r="A113" s="60"/>
      <c r="B113" s="60"/>
      <c r="C113" s="60"/>
      <c r="D113" s="60"/>
      <c r="E113" s="33" t="s">
        <v>370</v>
      </c>
      <c r="F113" s="52">
        <f aca="true" t="shared" si="14" ref="F113:F121">G113+J113</f>
        <v>0</v>
      </c>
      <c r="G113" s="52"/>
      <c r="H113" s="52"/>
      <c r="I113" s="52"/>
      <c r="J113" s="52"/>
      <c r="K113" s="52">
        <f>L113+O113</f>
        <v>0</v>
      </c>
      <c r="L113" s="52"/>
      <c r="M113" s="52"/>
      <c r="N113" s="52"/>
      <c r="O113" s="52"/>
      <c r="P113" s="52"/>
      <c r="Q113" s="55">
        <f>F113+K113</f>
        <v>0</v>
      </c>
    </row>
    <row r="114" spans="1:17" s="10" customFormat="1" ht="45">
      <c r="A114" s="80" t="s">
        <v>593</v>
      </c>
      <c r="B114" s="80" t="s">
        <v>594</v>
      </c>
      <c r="C114" s="80"/>
      <c r="D114" s="80" t="s">
        <v>320</v>
      </c>
      <c r="E114" s="33" t="s">
        <v>595</v>
      </c>
      <c r="F114" s="52">
        <f>G114+J114</f>
        <v>83248400</v>
      </c>
      <c r="G114" s="50">
        <v>83248400</v>
      </c>
      <c r="H114" s="52"/>
      <c r="I114" s="52"/>
      <c r="J114" s="52"/>
      <c r="K114" s="52">
        <f>L114+O114</f>
        <v>0</v>
      </c>
      <c r="L114" s="52"/>
      <c r="M114" s="52"/>
      <c r="N114" s="52"/>
      <c r="O114" s="52"/>
      <c r="P114" s="52"/>
      <c r="Q114" s="55">
        <f>F114+K114</f>
        <v>83248400</v>
      </c>
    </row>
    <row r="115" spans="1:17" s="10" customFormat="1" ht="15">
      <c r="A115" s="80"/>
      <c r="B115" s="80"/>
      <c r="C115" s="80"/>
      <c r="D115" s="80"/>
      <c r="E115" s="33" t="s">
        <v>368</v>
      </c>
      <c r="F115" s="52"/>
      <c r="G115" s="52"/>
      <c r="H115" s="52"/>
      <c r="I115" s="52"/>
      <c r="J115" s="52"/>
      <c r="K115" s="52"/>
      <c r="L115" s="52"/>
      <c r="M115" s="52"/>
      <c r="N115" s="52"/>
      <c r="O115" s="52"/>
      <c r="P115" s="52"/>
      <c r="Q115" s="55"/>
    </row>
    <row r="116" spans="1:17" s="10" customFormat="1" ht="30">
      <c r="A116" s="80"/>
      <c r="B116" s="80"/>
      <c r="C116" s="80"/>
      <c r="D116" s="80"/>
      <c r="E116" s="33" t="s">
        <v>370</v>
      </c>
      <c r="F116" s="52">
        <f>G116+J116</f>
        <v>83248400</v>
      </c>
      <c r="G116" s="50">
        <v>83248400</v>
      </c>
      <c r="H116" s="52"/>
      <c r="I116" s="52"/>
      <c r="J116" s="52"/>
      <c r="K116" s="52">
        <f>L116+O116</f>
        <v>0</v>
      </c>
      <c r="L116" s="52"/>
      <c r="M116" s="52"/>
      <c r="N116" s="52"/>
      <c r="O116" s="52"/>
      <c r="P116" s="52"/>
      <c r="Q116" s="55">
        <f>F116+K116</f>
        <v>83248400</v>
      </c>
    </row>
    <row r="117" spans="1:17" s="10" customFormat="1" ht="30">
      <c r="A117" s="79" t="s">
        <v>99</v>
      </c>
      <c r="B117" s="79" t="s">
        <v>100</v>
      </c>
      <c r="C117" s="79" t="s">
        <v>397</v>
      </c>
      <c r="D117" s="79" t="s">
        <v>320</v>
      </c>
      <c r="E117" s="32" t="s">
        <v>101</v>
      </c>
      <c r="F117" s="50">
        <f t="shared" si="14"/>
        <v>281237475</v>
      </c>
      <c r="G117" s="50">
        <v>281237475</v>
      </c>
      <c r="H117" s="50"/>
      <c r="I117" s="50"/>
      <c r="J117" s="50"/>
      <c r="K117" s="50">
        <f>L117+O117</f>
        <v>355535100</v>
      </c>
      <c r="L117" s="50">
        <v>22098800</v>
      </c>
      <c r="M117" s="50">
        <v>0</v>
      </c>
      <c r="N117" s="50">
        <v>0</v>
      </c>
      <c r="O117" s="50">
        <v>333436300</v>
      </c>
      <c r="P117" s="50">
        <v>333386300</v>
      </c>
      <c r="Q117" s="56">
        <f>F117+K117</f>
        <v>636772575</v>
      </c>
    </row>
    <row r="118" spans="1:17" s="10" customFormat="1" ht="14.25" customHeight="1">
      <c r="A118" s="79"/>
      <c r="B118" s="79"/>
      <c r="C118" s="79"/>
      <c r="D118" s="79"/>
      <c r="E118" s="33" t="s">
        <v>368</v>
      </c>
      <c r="F118" s="50">
        <f t="shared" si="14"/>
        <v>0</v>
      </c>
      <c r="G118" s="50"/>
      <c r="H118" s="50"/>
      <c r="I118" s="50"/>
      <c r="J118" s="50"/>
      <c r="K118" s="50"/>
      <c r="L118" s="50"/>
      <c r="M118" s="50"/>
      <c r="N118" s="50"/>
      <c r="O118" s="50"/>
      <c r="P118" s="50"/>
      <c r="Q118" s="56"/>
    </row>
    <row r="119" spans="1:17" s="10" customFormat="1" ht="30">
      <c r="A119" s="79"/>
      <c r="B119" s="79"/>
      <c r="C119" s="79"/>
      <c r="D119" s="79"/>
      <c r="E119" s="33" t="s">
        <v>370</v>
      </c>
      <c r="F119" s="50">
        <f t="shared" si="14"/>
        <v>144244800</v>
      </c>
      <c r="G119" s="52">
        <v>144244800</v>
      </c>
      <c r="H119" s="52"/>
      <c r="I119" s="52"/>
      <c r="J119" s="52"/>
      <c r="K119" s="52">
        <f>L119+O119</f>
        <v>208398500</v>
      </c>
      <c r="L119" s="52">
        <v>17675900</v>
      </c>
      <c r="M119" s="52">
        <v>0</v>
      </c>
      <c r="N119" s="52">
        <v>0</v>
      </c>
      <c r="O119" s="52">
        <v>190722600</v>
      </c>
      <c r="P119" s="52">
        <v>190722600</v>
      </c>
      <c r="Q119" s="55">
        <f>F119+K119</f>
        <v>352643300</v>
      </c>
    </row>
    <row r="120" spans="1:17" s="10" customFormat="1" ht="18.75" customHeight="1">
      <c r="A120" s="23" t="s">
        <v>102</v>
      </c>
      <c r="B120" s="23" t="s">
        <v>527</v>
      </c>
      <c r="C120" s="23">
        <v>110201</v>
      </c>
      <c r="D120" s="23" t="s">
        <v>321</v>
      </c>
      <c r="E120" s="32" t="s">
        <v>103</v>
      </c>
      <c r="F120" s="50">
        <f t="shared" si="14"/>
        <v>2732300</v>
      </c>
      <c r="G120" s="50">
        <v>2732300</v>
      </c>
      <c r="H120" s="50">
        <v>2053200</v>
      </c>
      <c r="I120" s="50">
        <v>90900</v>
      </c>
      <c r="J120" s="50"/>
      <c r="K120" s="50">
        <f>L120+O120</f>
        <v>0</v>
      </c>
      <c r="L120" s="50"/>
      <c r="M120" s="50"/>
      <c r="N120" s="50"/>
      <c r="O120" s="50"/>
      <c r="P120" s="50"/>
      <c r="Q120" s="56">
        <f>F120+K120</f>
        <v>2732300</v>
      </c>
    </row>
    <row r="121" spans="1:17" s="10" customFormat="1" ht="27.75" customHeight="1" hidden="1">
      <c r="A121" s="23" t="s">
        <v>307</v>
      </c>
      <c r="B121" s="38">
        <v>7310</v>
      </c>
      <c r="C121" s="23" t="s">
        <v>365</v>
      </c>
      <c r="D121" s="23" t="s">
        <v>346</v>
      </c>
      <c r="E121" s="32" t="s">
        <v>602</v>
      </c>
      <c r="F121" s="50">
        <f t="shared" si="14"/>
        <v>0</v>
      </c>
      <c r="G121" s="50"/>
      <c r="H121" s="50"/>
      <c r="I121" s="50"/>
      <c r="J121" s="50"/>
      <c r="K121" s="50">
        <f>L121+O121</f>
        <v>0</v>
      </c>
      <c r="L121" s="50"/>
      <c r="M121" s="50"/>
      <c r="N121" s="50"/>
      <c r="O121" s="50"/>
      <c r="P121" s="50"/>
      <c r="Q121" s="56">
        <f>F121+K121</f>
        <v>0</v>
      </c>
    </row>
    <row r="122" spans="1:17" s="10" customFormat="1" ht="75" customHeight="1" hidden="1">
      <c r="A122" s="23" t="s">
        <v>105</v>
      </c>
      <c r="B122" s="38">
        <v>9460</v>
      </c>
      <c r="C122" s="38">
        <v>250362</v>
      </c>
      <c r="D122" s="38" t="s">
        <v>326</v>
      </c>
      <c r="E122" s="32" t="s">
        <v>104</v>
      </c>
      <c r="F122" s="50">
        <f>G122+J122</f>
        <v>0</v>
      </c>
      <c r="G122" s="50"/>
      <c r="H122" s="50"/>
      <c r="I122" s="50"/>
      <c r="J122" s="50"/>
      <c r="K122" s="50">
        <f>L122+O122</f>
        <v>0</v>
      </c>
      <c r="L122" s="50"/>
      <c r="M122" s="50"/>
      <c r="N122" s="50"/>
      <c r="O122" s="50"/>
      <c r="P122" s="50"/>
      <c r="Q122" s="56">
        <f>F122+K122</f>
        <v>0</v>
      </c>
    </row>
    <row r="123" spans="1:17" s="17" customFormat="1" ht="15.75" customHeight="1" hidden="1">
      <c r="A123" s="23" t="s">
        <v>106</v>
      </c>
      <c r="B123" s="23" t="s">
        <v>17</v>
      </c>
      <c r="C123" s="23">
        <v>250380</v>
      </c>
      <c r="D123" s="23" t="s">
        <v>326</v>
      </c>
      <c r="E123" s="32" t="s">
        <v>16</v>
      </c>
      <c r="F123" s="50">
        <f>G123+J123</f>
        <v>0</v>
      </c>
      <c r="G123" s="50">
        <f>G125</f>
        <v>0</v>
      </c>
      <c r="H123" s="50">
        <f aca="true" t="shared" si="15" ref="H123:P123">H125</f>
        <v>0</v>
      </c>
      <c r="I123" s="50">
        <f t="shared" si="15"/>
        <v>0</v>
      </c>
      <c r="J123" s="50">
        <f t="shared" si="15"/>
        <v>0</v>
      </c>
      <c r="K123" s="50">
        <f>L123+O123</f>
        <v>0</v>
      </c>
      <c r="L123" s="50">
        <f t="shared" si="15"/>
        <v>0</v>
      </c>
      <c r="M123" s="50">
        <f t="shared" si="15"/>
        <v>0</v>
      </c>
      <c r="N123" s="50">
        <f t="shared" si="15"/>
        <v>0</v>
      </c>
      <c r="O123" s="50">
        <f t="shared" si="15"/>
        <v>0</v>
      </c>
      <c r="P123" s="50">
        <f t="shared" si="15"/>
        <v>0</v>
      </c>
      <c r="Q123" s="56">
        <f>F123+K123</f>
        <v>0</v>
      </c>
    </row>
    <row r="124" spans="1:17" s="10" customFormat="1" ht="15" hidden="1">
      <c r="A124" s="23"/>
      <c r="B124" s="23"/>
      <c r="C124" s="23"/>
      <c r="D124" s="23"/>
      <c r="E124" s="32" t="s">
        <v>369</v>
      </c>
      <c r="F124" s="50"/>
      <c r="G124" s="50"/>
      <c r="H124" s="50"/>
      <c r="I124" s="50"/>
      <c r="J124" s="50"/>
      <c r="K124" s="50"/>
      <c r="L124" s="50"/>
      <c r="M124" s="50"/>
      <c r="N124" s="50"/>
      <c r="O124" s="50"/>
      <c r="P124" s="50"/>
      <c r="Q124" s="56"/>
    </row>
    <row r="125" spans="1:17" s="10" customFormat="1" ht="75" hidden="1">
      <c r="A125" s="38"/>
      <c r="B125" s="38"/>
      <c r="C125" s="38"/>
      <c r="D125" s="38"/>
      <c r="E125" s="32" t="s">
        <v>313</v>
      </c>
      <c r="F125" s="50">
        <f>G125+J125</f>
        <v>0</v>
      </c>
      <c r="G125" s="50"/>
      <c r="H125" s="50"/>
      <c r="I125" s="50"/>
      <c r="J125" s="50"/>
      <c r="K125" s="50">
        <f>L125+O125</f>
        <v>0</v>
      </c>
      <c r="L125" s="50"/>
      <c r="M125" s="50"/>
      <c r="N125" s="50"/>
      <c r="O125" s="50"/>
      <c r="P125" s="50"/>
      <c r="Q125" s="56">
        <f>F125+K125</f>
        <v>0</v>
      </c>
    </row>
    <row r="126" spans="1:18" s="19" customFormat="1" ht="44.25" customHeight="1">
      <c r="A126" s="29" t="s">
        <v>107</v>
      </c>
      <c r="B126" s="39"/>
      <c r="C126" s="39" t="s">
        <v>120</v>
      </c>
      <c r="D126" s="39"/>
      <c r="E126" s="64" t="s">
        <v>560</v>
      </c>
      <c r="F126" s="48">
        <f>F127</f>
        <v>371140400</v>
      </c>
      <c r="G126" s="48">
        <f aca="true" t="shared" si="16" ref="G126:P126">G127</f>
        <v>371140400</v>
      </c>
      <c r="H126" s="48">
        <f t="shared" si="16"/>
        <v>173531410</v>
      </c>
      <c r="I126" s="48">
        <f t="shared" si="16"/>
        <v>52330700</v>
      </c>
      <c r="J126" s="48">
        <f t="shared" si="16"/>
        <v>0</v>
      </c>
      <c r="K126" s="48">
        <f t="shared" si="16"/>
        <v>74081734</v>
      </c>
      <c r="L126" s="48">
        <f t="shared" si="16"/>
        <v>57957834</v>
      </c>
      <c r="M126" s="48">
        <f t="shared" si="16"/>
        <v>209185</v>
      </c>
      <c r="N126" s="48">
        <f t="shared" si="16"/>
        <v>527331</v>
      </c>
      <c r="O126" s="48">
        <f t="shared" si="16"/>
        <v>16123900</v>
      </c>
      <c r="P126" s="48">
        <f t="shared" si="16"/>
        <v>15167400</v>
      </c>
      <c r="Q126" s="58">
        <f>Q127</f>
        <v>445222134</v>
      </c>
      <c r="R126" s="22"/>
    </row>
    <row r="127" spans="1:18" s="19" customFormat="1" ht="45" customHeight="1">
      <c r="A127" s="40" t="s">
        <v>108</v>
      </c>
      <c r="B127" s="40"/>
      <c r="C127" s="40" t="s">
        <v>120</v>
      </c>
      <c r="D127" s="40"/>
      <c r="E127" s="66" t="s">
        <v>560</v>
      </c>
      <c r="F127" s="49">
        <f>G127+J127</f>
        <v>371140400</v>
      </c>
      <c r="G127" s="49">
        <f>G128+G129+G130+G134+G136+G140+G141+G144+G146+G147+G148+G149</f>
        <v>371140400</v>
      </c>
      <c r="H127" s="49">
        <f>H128+H129+H130+H134+H136+H140+H141+H144+H146+H147+H148+H149</f>
        <v>173531410</v>
      </c>
      <c r="I127" s="49">
        <f>I128+I129+I130+I134+I136+I140+I141+I144+I146+I147+I148+I149</f>
        <v>52330700</v>
      </c>
      <c r="J127" s="49">
        <f>J128+J129+J130+J134+J136+J140+J141+J144+J146+J147+J148+J149</f>
        <v>0</v>
      </c>
      <c r="K127" s="49">
        <f>L127+O127</f>
        <v>74081734</v>
      </c>
      <c r="L127" s="49">
        <f>L128+L129+L130+L134+L136+L140+L141+L144+L146+L147+L148+L149</f>
        <v>57957834</v>
      </c>
      <c r="M127" s="49">
        <f>M128+M129+M130+M134+M136+M140+M141+M144+M146+M147+M148+M149</f>
        <v>209185</v>
      </c>
      <c r="N127" s="49">
        <f>N128+N129+N130+N134+N136+N140+N141+N144+N146+N147+N148+N149</f>
        <v>527331</v>
      </c>
      <c r="O127" s="49">
        <f>O128+O129+O130+O134+O136+O140+O141+O144+O146+O147+O148+O149</f>
        <v>16123900</v>
      </c>
      <c r="P127" s="49">
        <f>P128+P129+P130+P134+P136+P140+P141+P144+P146+P147+P148+P149</f>
        <v>15167400</v>
      </c>
      <c r="Q127" s="58">
        <f>F127+K127</f>
        <v>445222134</v>
      </c>
      <c r="R127" s="22"/>
    </row>
    <row r="128" spans="1:17" s="10" customFormat="1" ht="45.75" customHeight="1">
      <c r="A128" s="23" t="s">
        <v>109</v>
      </c>
      <c r="B128" s="23" t="s">
        <v>499</v>
      </c>
      <c r="C128" s="23" t="s">
        <v>401</v>
      </c>
      <c r="D128" s="23" t="s">
        <v>322</v>
      </c>
      <c r="E128" s="32" t="s">
        <v>498</v>
      </c>
      <c r="F128" s="50">
        <f aca="true" t="shared" si="17" ref="F128:F147">G128+J128</f>
        <v>1247700</v>
      </c>
      <c r="G128" s="50">
        <v>1247700</v>
      </c>
      <c r="H128" s="50"/>
      <c r="I128" s="50"/>
      <c r="J128" s="50"/>
      <c r="K128" s="50">
        <f aca="true" t="shared" si="18" ref="K128:K147">L128+O128</f>
        <v>0</v>
      </c>
      <c r="L128" s="50"/>
      <c r="M128" s="50"/>
      <c r="N128" s="50"/>
      <c r="O128" s="50"/>
      <c r="P128" s="50"/>
      <c r="Q128" s="56">
        <f aca="true" t="shared" si="19" ref="Q128:Q147">F128+K128</f>
        <v>1247700</v>
      </c>
    </row>
    <row r="129" spans="1:17" s="10" customFormat="1" ht="30">
      <c r="A129" s="23" t="s">
        <v>110</v>
      </c>
      <c r="B129" s="23" t="s">
        <v>502</v>
      </c>
      <c r="C129" s="23" t="s">
        <v>402</v>
      </c>
      <c r="D129" s="23" t="s">
        <v>324</v>
      </c>
      <c r="E129" s="32" t="s">
        <v>501</v>
      </c>
      <c r="F129" s="50">
        <f t="shared" si="17"/>
        <v>799400</v>
      </c>
      <c r="G129" s="50">
        <v>799400</v>
      </c>
      <c r="H129" s="50"/>
      <c r="I129" s="50"/>
      <c r="J129" s="50"/>
      <c r="K129" s="50">
        <f t="shared" si="18"/>
        <v>0</v>
      </c>
      <c r="L129" s="50"/>
      <c r="M129" s="50"/>
      <c r="N129" s="50"/>
      <c r="O129" s="50"/>
      <c r="P129" s="50"/>
      <c r="Q129" s="56">
        <f t="shared" si="19"/>
        <v>799400</v>
      </c>
    </row>
    <row r="130" spans="1:17" s="10" customFormat="1" ht="69.75" customHeight="1">
      <c r="A130" s="34" t="s">
        <v>111</v>
      </c>
      <c r="B130" s="34" t="s">
        <v>537</v>
      </c>
      <c r="C130" s="34"/>
      <c r="D130" s="34"/>
      <c r="E130" s="35" t="s">
        <v>536</v>
      </c>
      <c r="F130" s="51">
        <f>F131+F132+F133</f>
        <v>319309400</v>
      </c>
      <c r="G130" s="51">
        <f aca="true" t="shared" si="20" ref="G130:Q130">G131+G132+G133</f>
        <v>319309400</v>
      </c>
      <c r="H130" s="51">
        <f t="shared" si="20"/>
        <v>163978300</v>
      </c>
      <c r="I130" s="51">
        <f t="shared" si="20"/>
        <v>51179000</v>
      </c>
      <c r="J130" s="51">
        <f t="shared" si="20"/>
        <v>0</v>
      </c>
      <c r="K130" s="51">
        <f t="shared" si="20"/>
        <v>58914334</v>
      </c>
      <c r="L130" s="51">
        <f t="shared" si="20"/>
        <v>57957834</v>
      </c>
      <c r="M130" s="51">
        <f t="shared" si="20"/>
        <v>209185</v>
      </c>
      <c r="N130" s="51">
        <f t="shared" si="20"/>
        <v>527331</v>
      </c>
      <c r="O130" s="51">
        <f t="shared" si="20"/>
        <v>956500</v>
      </c>
      <c r="P130" s="51">
        <f t="shared" si="20"/>
        <v>0</v>
      </c>
      <c r="Q130" s="56">
        <f t="shared" si="20"/>
        <v>378223734</v>
      </c>
    </row>
    <row r="131" spans="1:17" s="31" customFormat="1" ht="60" customHeight="1">
      <c r="A131" s="36" t="s">
        <v>112</v>
      </c>
      <c r="B131" s="36" t="s">
        <v>504</v>
      </c>
      <c r="C131" s="36" t="s">
        <v>403</v>
      </c>
      <c r="D131" s="36" t="s">
        <v>323</v>
      </c>
      <c r="E131" s="33" t="s">
        <v>503</v>
      </c>
      <c r="F131" s="52">
        <f t="shared" si="17"/>
        <v>79413700</v>
      </c>
      <c r="G131" s="52">
        <v>79413700</v>
      </c>
      <c r="H131" s="52">
        <v>43378270</v>
      </c>
      <c r="I131" s="52">
        <v>12579940</v>
      </c>
      <c r="J131" s="52"/>
      <c r="K131" s="52">
        <f t="shared" si="18"/>
        <v>8463379</v>
      </c>
      <c r="L131" s="52">
        <v>8093379</v>
      </c>
      <c r="M131" s="52"/>
      <c r="N131" s="52">
        <v>112669</v>
      </c>
      <c r="O131" s="52">
        <v>370000</v>
      </c>
      <c r="P131" s="52"/>
      <c r="Q131" s="55">
        <f t="shared" si="19"/>
        <v>87877079</v>
      </c>
    </row>
    <row r="132" spans="1:17" s="31" customFormat="1" ht="124.5" customHeight="1">
      <c r="A132" s="36" t="s">
        <v>113</v>
      </c>
      <c r="B132" s="36" t="s">
        <v>506</v>
      </c>
      <c r="C132" s="36" t="s">
        <v>404</v>
      </c>
      <c r="D132" s="36" t="s">
        <v>325</v>
      </c>
      <c r="E132" s="33" t="s">
        <v>121</v>
      </c>
      <c r="F132" s="52">
        <f t="shared" si="17"/>
        <v>230748100</v>
      </c>
      <c r="G132" s="52">
        <v>230748100</v>
      </c>
      <c r="H132" s="52">
        <v>115359230</v>
      </c>
      <c r="I132" s="52">
        <v>37128360</v>
      </c>
      <c r="J132" s="52"/>
      <c r="K132" s="52">
        <f t="shared" si="18"/>
        <v>50450955</v>
      </c>
      <c r="L132" s="52">
        <v>49864455</v>
      </c>
      <c r="M132" s="52">
        <v>209185</v>
      </c>
      <c r="N132" s="52">
        <v>414662</v>
      </c>
      <c r="O132" s="52">
        <v>586500</v>
      </c>
      <c r="P132" s="52"/>
      <c r="Q132" s="55">
        <f t="shared" si="19"/>
        <v>281199055</v>
      </c>
    </row>
    <row r="133" spans="1:17" s="31" customFormat="1" ht="30">
      <c r="A133" s="36" t="s">
        <v>114</v>
      </c>
      <c r="B133" s="36" t="s">
        <v>539</v>
      </c>
      <c r="C133" s="36" t="s">
        <v>405</v>
      </c>
      <c r="D133" s="36" t="s">
        <v>323</v>
      </c>
      <c r="E133" s="33" t="s">
        <v>538</v>
      </c>
      <c r="F133" s="52">
        <f>G133+J133</f>
        <v>9147600</v>
      </c>
      <c r="G133" s="52">
        <v>9147600</v>
      </c>
      <c r="H133" s="52">
        <v>5240800</v>
      </c>
      <c r="I133" s="52">
        <v>1470700</v>
      </c>
      <c r="J133" s="52"/>
      <c r="K133" s="52">
        <f>L133+O133</f>
        <v>0</v>
      </c>
      <c r="L133" s="52"/>
      <c r="M133" s="52"/>
      <c r="N133" s="52"/>
      <c r="O133" s="52"/>
      <c r="P133" s="52"/>
      <c r="Q133" s="55">
        <f>F133+K133</f>
        <v>9147600</v>
      </c>
    </row>
    <row r="134" spans="1:17" s="31" customFormat="1" ht="28.5">
      <c r="A134" s="34" t="s">
        <v>115</v>
      </c>
      <c r="B134" s="34" t="s">
        <v>541</v>
      </c>
      <c r="C134" s="34"/>
      <c r="D134" s="34"/>
      <c r="E134" s="35" t="s">
        <v>540</v>
      </c>
      <c r="F134" s="51">
        <f>F135</f>
        <v>2737080</v>
      </c>
      <c r="G134" s="51">
        <f aca="true" t="shared" si="21" ref="G134:Q134">G135</f>
        <v>2737080</v>
      </c>
      <c r="H134" s="51">
        <f t="shared" si="21"/>
        <v>1607300</v>
      </c>
      <c r="I134" s="51">
        <f t="shared" si="21"/>
        <v>391600</v>
      </c>
      <c r="J134" s="51">
        <f t="shared" si="21"/>
        <v>0</v>
      </c>
      <c r="K134" s="51">
        <f t="shared" si="21"/>
        <v>0</v>
      </c>
      <c r="L134" s="51">
        <f t="shared" si="21"/>
        <v>0</v>
      </c>
      <c r="M134" s="51">
        <f t="shared" si="21"/>
        <v>0</v>
      </c>
      <c r="N134" s="51">
        <f t="shared" si="21"/>
        <v>0</v>
      </c>
      <c r="O134" s="51">
        <f t="shared" si="21"/>
        <v>0</v>
      </c>
      <c r="P134" s="51">
        <f t="shared" si="21"/>
        <v>0</v>
      </c>
      <c r="Q134" s="56">
        <f t="shared" si="21"/>
        <v>2737080</v>
      </c>
    </row>
    <row r="135" spans="1:17" s="31" customFormat="1" ht="54" customHeight="1">
      <c r="A135" s="36" t="s">
        <v>116</v>
      </c>
      <c r="B135" s="36" t="s">
        <v>505</v>
      </c>
      <c r="C135" s="36" t="s">
        <v>410</v>
      </c>
      <c r="D135" s="36" t="s">
        <v>432</v>
      </c>
      <c r="E135" s="33" t="s">
        <v>442</v>
      </c>
      <c r="F135" s="52">
        <f>G135+J135</f>
        <v>2737080</v>
      </c>
      <c r="G135" s="52">
        <v>2737080</v>
      </c>
      <c r="H135" s="52">
        <v>1607300</v>
      </c>
      <c r="I135" s="52">
        <v>391600</v>
      </c>
      <c r="J135" s="52">
        <v>0</v>
      </c>
      <c r="K135" s="52">
        <f>L135+O135</f>
        <v>0</v>
      </c>
      <c r="L135" s="52">
        <v>0</v>
      </c>
      <c r="M135" s="52">
        <v>0</v>
      </c>
      <c r="N135" s="52">
        <v>0</v>
      </c>
      <c r="O135" s="52"/>
      <c r="P135" s="52"/>
      <c r="Q135" s="55">
        <f t="shared" si="19"/>
        <v>2737080</v>
      </c>
    </row>
    <row r="136" spans="1:17" s="31" customFormat="1" ht="42.75">
      <c r="A136" s="34" t="s">
        <v>122</v>
      </c>
      <c r="B136" s="34" t="s">
        <v>123</v>
      </c>
      <c r="C136" s="34"/>
      <c r="D136" s="34"/>
      <c r="E136" s="35" t="s">
        <v>542</v>
      </c>
      <c r="F136" s="51">
        <f>F137+F138+F139</f>
        <v>1903800</v>
      </c>
      <c r="G136" s="51">
        <f>G137+G138+G139</f>
        <v>1903800</v>
      </c>
      <c r="H136" s="51">
        <f aca="true" t="shared" si="22" ref="H136:Q136">H137+H138+H139</f>
        <v>1218800</v>
      </c>
      <c r="I136" s="51">
        <f t="shared" si="22"/>
        <v>44600</v>
      </c>
      <c r="J136" s="51">
        <f t="shared" si="22"/>
        <v>0</v>
      </c>
      <c r="K136" s="51">
        <f t="shared" si="22"/>
        <v>0</v>
      </c>
      <c r="L136" s="51">
        <f t="shared" si="22"/>
        <v>0</v>
      </c>
      <c r="M136" s="51">
        <f t="shared" si="22"/>
        <v>0</v>
      </c>
      <c r="N136" s="51">
        <f t="shared" si="22"/>
        <v>0</v>
      </c>
      <c r="O136" s="51">
        <f t="shared" si="22"/>
        <v>0</v>
      </c>
      <c r="P136" s="51">
        <f t="shared" si="22"/>
        <v>0</v>
      </c>
      <c r="Q136" s="56">
        <f t="shared" si="22"/>
        <v>1903800</v>
      </c>
    </row>
    <row r="137" spans="1:17" s="31" customFormat="1" ht="45">
      <c r="A137" s="36" t="s">
        <v>124</v>
      </c>
      <c r="B137" s="36" t="s">
        <v>125</v>
      </c>
      <c r="C137" s="36" t="s">
        <v>411</v>
      </c>
      <c r="D137" s="36" t="s">
        <v>432</v>
      </c>
      <c r="E137" s="33" t="s">
        <v>126</v>
      </c>
      <c r="F137" s="52">
        <f t="shared" si="17"/>
        <v>1694800</v>
      </c>
      <c r="G137" s="52">
        <v>1694800</v>
      </c>
      <c r="H137" s="52">
        <v>1218800</v>
      </c>
      <c r="I137" s="52">
        <v>44600</v>
      </c>
      <c r="J137" s="52"/>
      <c r="K137" s="52">
        <f t="shared" si="18"/>
        <v>0</v>
      </c>
      <c r="L137" s="52"/>
      <c r="M137" s="52"/>
      <c r="N137" s="52"/>
      <c r="O137" s="52"/>
      <c r="P137" s="52"/>
      <c r="Q137" s="55">
        <f t="shared" si="19"/>
        <v>1694800</v>
      </c>
    </row>
    <row r="138" spans="1:17" s="31" customFormat="1" ht="45" customHeight="1">
      <c r="A138" s="36" t="s">
        <v>127</v>
      </c>
      <c r="B138" s="36" t="s">
        <v>128</v>
      </c>
      <c r="C138" s="36" t="s">
        <v>413</v>
      </c>
      <c r="D138" s="36" t="s">
        <v>432</v>
      </c>
      <c r="E138" s="33" t="s">
        <v>508</v>
      </c>
      <c r="F138" s="52">
        <f t="shared" si="17"/>
        <v>58000</v>
      </c>
      <c r="G138" s="52">
        <v>58000</v>
      </c>
      <c r="H138" s="52"/>
      <c r="I138" s="52"/>
      <c r="J138" s="52"/>
      <c r="K138" s="52">
        <f t="shared" si="18"/>
        <v>0</v>
      </c>
      <c r="L138" s="52"/>
      <c r="M138" s="52"/>
      <c r="N138" s="52"/>
      <c r="O138" s="52"/>
      <c r="P138" s="52"/>
      <c r="Q138" s="55">
        <f t="shared" si="19"/>
        <v>58000</v>
      </c>
    </row>
    <row r="139" spans="1:17" s="31" customFormat="1" ht="29.25" customHeight="1">
      <c r="A139" s="36" t="s">
        <v>129</v>
      </c>
      <c r="B139" s="36" t="s">
        <v>130</v>
      </c>
      <c r="C139" s="36" t="s">
        <v>415</v>
      </c>
      <c r="D139" s="36" t="s">
        <v>432</v>
      </c>
      <c r="E139" s="33" t="s">
        <v>712</v>
      </c>
      <c r="F139" s="52">
        <f t="shared" si="17"/>
        <v>151000</v>
      </c>
      <c r="G139" s="52">
        <v>151000</v>
      </c>
      <c r="H139" s="52"/>
      <c r="I139" s="52"/>
      <c r="J139" s="52"/>
      <c r="K139" s="52">
        <f t="shared" si="18"/>
        <v>0</v>
      </c>
      <c r="L139" s="52"/>
      <c r="M139" s="52"/>
      <c r="N139" s="52"/>
      <c r="O139" s="52"/>
      <c r="P139" s="52"/>
      <c r="Q139" s="55">
        <f t="shared" si="19"/>
        <v>151000</v>
      </c>
    </row>
    <row r="140" spans="1:17" s="10" customFormat="1" ht="90">
      <c r="A140" s="23" t="s">
        <v>131</v>
      </c>
      <c r="B140" s="23" t="s">
        <v>513</v>
      </c>
      <c r="C140" s="23" t="s">
        <v>384</v>
      </c>
      <c r="D140" s="23" t="s">
        <v>432</v>
      </c>
      <c r="E140" s="32" t="s">
        <v>471</v>
      </c>
      <c r="F140" s="50">
        <f t="shared" si="17"/>
        <v>1230000</v>
      </c>
      <c r="G140" s="50">
        <v>1230000</v>
      </c>
      <c r="H140" s="50"/>
      <c r="I140" s="50"/>
      <c r="J140" s="50"/>
      <c r="K140" s="50">
        <f t="shared" si="18"/>
        <v>0</v>
      </c>
      <c r="L140" s="50"/>
      <c r="M140" s="50"/>
      <c r="N140" s="50"/>
      <c r="O140" s="50"/>
      <c r="P140" s="50"/>
      <c r="Q140" s="56">
        <f t="shared" si="19"/>
        <v>1230000</v>
      </c>
    </row>
    <row r="141" spans="1:17" s="10" customFormat="1" ht="123.75" customHeight="1">
      <c r="A141" s="34" t="s">
        <v>117</v>
      </c>
      <c r="B141" s="34" t="s">
        <v>472</v>
      </c>
      <c r="C141" s="34"/>
      <c r="D141" s="34"/>
      <c r="E141" s="35" t="s">
        <v>545</v>
      </c>
      <c r="F141" s="51">
        <f>F142+F143</f>
        <v>1034000</v>
      </c>
      <c r="G141" s="51">
        <f aca="true" t="shared" si="23" ref="G141:Q141">G142+G143</f>
        <v>1034000</v>
      </c>
      <c r="H141" s="51">
        <f t="shared" si="23"/>
        <v>0</v>
      </c>
      <c r="I141" s="51">
        <f t="shared" si="23"/>
        <v>0</v>
      </c>
      <c r="J141" s="51">
        <f t="shared" si="23"/>
        <v>0</v>
      </c>
      <c r="K141" s="51">
        <f t="shared" si="23"/>
        <v>0</v>
      </c>
      <c r="L141" s="51">
        <f t="shared" si="23"/>
        <v>0</v>
      </c>
      <c r="M141" s="51">
        <f t="shared" si="23"/>
        <v>0</v>
      </c>
      <c r="N141" s="51">
        <f t="shared" si="23"/>
        <v>0</v>
      </c>
      <c r="O141" s="51">
        <f t="shared" si="23"/>
        <v>0</v>
      </c>
      <c r="P141" s="51">
        <f t="shared" si="23"/>
        <v>0</v>
      </c>
      <c r="Q141" s="56">
        <f t="shared" si="23"/>
        <v>1034000</v>
      </c>
    </row>
    <row r="142" spans="1:17" s="31" customFormat="1" ht="75">
      <c r="A142" s="36" t="s">
        <v>132</v>
      </c>
      <c r="B142" s="36" t="s">
        <v>133</v>
      </c>
      <c r="C142" s="36" t="s">
        <v>408</v>
      </c>
      <c r="D142" s="36" t="s">
        <v>323</v>
      </c>
      <c r="E142" s="33" t="s">
        <v>511</v>
      </c>
      <c r="F142" s="52">
        <f t="shared" si="17"/>
        <v>1028000</v>
      </c>
      <c r="G142" s="52">
        <v>1028000</v>
      </c>
      <c r="H142" s="52"/>
      <c r="I142" s="52"/>
      <c r="J142" s="52"/>
      <c r="K142" s="52">
        <f t="shared" si="18"/>
        <v>0</v>
      </c>
      <c r="L142" s="52"/>
      <c r="M142" s="52"/>
      <c r="N142" s="52"/>
      <c r="O142" s="52"/>
      <c r="P142" s="52"/>
      <c r="Q142" s="55">
        <f t="shared" si="19"/>
        <v>1028000</v>
      </c>
    </row>
    <row r="143" spans="1:17" s="31" customFormat="1" ht="45">
      <c r="A143" s="36" t="s">
        <v>134</v>
      </c>
      <c r="B143" s="36" t="s">
        <v>135</v>
      </c>
      <c r="C143" s="36" t="s">
        <v>409</v>
      </c>
      <c r="D143" s="36" t="s">
        <v>323</v>
      </c>
      <c r="E143" s="33" t="s">
        <v>707</v>
      </c>
      <c r="F143" s="52">
        <f t="shared" si="17"/>
        <v>6000</v>
      </c>
      <c r="G143" s="52">
        <v>6000</v>
      </c>
      <c r="H143" s="52"/>
      <c r="I143" s="52"/>
      <c r="J143" s="52"/>
      <c r="K143" s="52">
        <f t="shared" si="18"/>
        <v>0</v>
      </c>
      <c r="L143" s="52"/>
      <c r="M143" s="52"/>
      <c r="N143" s="52"/>
      <c r="O143" s="52"/>
      <c r="P143" s="52"/>
      <c r="Q143" s="55">
        <f t="shared" si="19"/>
        <v>6000</v>
      </c>
    </row>
    <row r="144" spans="1:17" s="31" customFormat="1" ht="28.5">
      <c r="A144" s="34" t="s">
        <v>118</v>
      </c>
      <c r="B144" s="34" t="s">
        <v>546</v>
      </c>
      <c r="C144" s="34"/>
      <c r="D144" s="34"/>
      <c r="E144" s="35" t="s">
        <v>544</v>
      </c>
      <c r="F144" s="51">
        <f>F145</f>
        <v>6996700</v>
      </c>
      <c r="G144" s="51">
        <f>G145</f>
        <v>6996700</v>
      </c>
      <c r="H144" s="51">
        <f aca="true" t="shared" si="24" ref="H144:Q144">H145</f>
        <v>0</v>
      </c>
      <c r="I144" s="51">
        <f t="shared" si="24"/>
        <v>0</v>
      </c>
      <c r="J144" s="51">
        <f t="shared" si="24"/>
        <v>0</v>
      </c>
      <c r="K144" s="51">
        <f t="shared" si="24"/>
        <v>0</v>
      </c>
      <c r="L144" s="51">
        <f t="shared" si="24"/>
        <v>0</v>
      </c>
      <c r="M144" s="51">
        <f t="shared" si="24"/>
        <v>0</v>
      </c>
      <c r="N144" s="51">
        <f t="shared" si="24"/>
        <v>0</v>
      </c>
      <c r="O144" s="51">
        <f t="shared" si="24"/>
        <v>0</v>
      </c>
      <c r="P144" s="51">
        <f t="shared" si="24"/>
        <v>0</v>
      </c>
      <c r="Q144" s="56">
        <f t="shared" si="24"/>
        <v>6996700</v>
      </c>
    </row>
    <row r="145" spans="1:17" s="31" customFormat="1" ht="62.25" customHeight="1">
      <c r="A145" s="36" t="s">
        <v>119</v>
      </c>
      <c r="B145" s="36" t="s">
        <v>512</v>
      </c>
      <c r="C145" s="36" t="s">
        <v>406</v>
      </c>
      <c r="D145" s="36" t="s">
        <v>324</v>
      </c>
      <c r="E145" s="33" t="s">
        <v>509</v>
      </c>
      <c r="F145" s="52">
        <f t="shared" si="17"/>
        <v>6996700</v>
      </c>
      <c r="G145" s="52">
        <v>6996700</v>
      </c>
      <c r="H145" s="52"/>
      <c r="I145" s="52"/>
      <c r="J145" s="52"/>
      <c r="K145" s="52">
        <f t="shared" si="18"/>
        <v>0</v>
      </c>
      <c r="L145" s="52"/>
      <c r="M145" s="52"/>
      <c r="N145" s="52"/>
      <c r="O145" s="52"/>
      <c r="P145" s="52"/>
      <c r="Q145" s="55">
        <f t="shared" si="19"/>
        <v>6996700</v>
      </c>
    </row>
    <row r="146" spans="1:17" s="10" customFormat="1" ht="45">
      <c r="A146" s="23" t="s">
        <v>136</v>
      </c>
      <c r="B146" s="23" t="s">
        <v>137</v>
      </c>
      <c r="C146" s="23" t="s">
        <v>407</v>
      </c>
      <c r="D146" s="23" t="s">
        <v>426</v>
      </c>
      <c r="E146" s="32" t="s">
        <v>510</v>
      </c>
      <c r="F146" s="50">
        <f t="shared" si="17"/>
        <v>8376300</v>
      </c>
      <c r="G146" s="50">
        <v>8376300</v>
      </c>
      <c r="H146" s="50">
        <v>5275710</v>
      </c>
      <c r="I146" s="50">
        <v>642700</v>
      </c>
      <c r="J146" s="50"/>
      <c r="K146" s="50">
        <f t="shared" si="18"/>
        <v>0</v>
      </c>
      <c r="L146" s="50"/>
      <c r="M146" s="50"/>
      <c r="N146" s="50"/>
      <c r="O146" s="50"/>
      <c r="P146" s="50"/>
      <c r="Q146" s="56">
        <f t="shared" si="19"/>
        <v>8376300</v>
      </c>
    </row>
    <row r="147" spans="1:17" s="10" customFormat="1" ht="21.75" customHeight="1">
      <c r="A147" s="23" t="s">
        <v>138</v>
      </c>
      <c r="B147" s="23" t="s">
        <v>25</v>
      </c>
      <c r="C147" s="23" t="s">
        <v>372</v>
      </c>
      <c r="D147" s="23" t="s">
        <v>426</v>
      </c>
      <c r="E147" s="32" t="s">
        <v>26</v>
      </c>
      <c r="F147" s="50">
        <f t="shared" si="17"/>
        <v>27506020</v>
      </c>
      <c r="G147" s="50">
        <v>27506020</v>
      </c>
      <c r="H147" s="50">
        <v>1451300</v>
      </c>
      <c r="I147" s="50">
        <v>72800</v>
      </c>
      <c r="J147" s="50"/>
      <c r="K147" s="50">
        <f t="shared" si="18"/>
        <v>15167400</v>
      </c>
      <c r="L147" s="50"/>
      <c r="M147" s="50"/>
      <c r="N147" s="50"/>
      <c r="O147" s="50">
        <v>15167400</v>
      </c>
      <c r="P147" s="50">
        <v>15167400</v>
      </c>
      <c r="Q147" s="56">
        <f t="shared" si="19"/>
        <v>42673420</v>
      </c>
    </row>
    <row r="148" spans="1:17" s="10" customFormat="1" ht="30" hidden="1">
      <c r="A148" s="23" t="s">
        <v>308</v>
      </c>
      <c r="B148" s="23" t="s">
        <v>309</v>
      </c>
      <c r="C148" s="23" t="s">
        <v>365</v>
      </c>
      <c r="D148" s="23" t="s">
        <v>346</v>
      </c>
      <c r="E148" s="32" t="s">
        <v>602</v>
      </c>
      <c r="F148" s="50">
        <f>G148+J148</f>
        <v>0</v>
      </c>
      <c r="G148" s="50"/>
      <c r="H148" s="50"/>
      <c r="I148" s="50"/>
      <c r="J148" s="50"/>
      <c r="K148" s="50">
        <f>L148+O148</f>
        <v>0</v>
      </c>
      <c r="L148" s="50"/>
      <c r="M148" s="50"/>
      <c r="N148" s="50"/>
      <c r="O148" s="50"/>
      <c r="P148" s="50"/>
      <c r="Q148" s="56">
        <f>F148+K148</f>
        <v>0</v>
      </c>
    </row>
    <row r="149" spans="1:17" s="10" customFormat="1" ht="268.5" customHeight="1" hidden="1">
      <c r="A149" s="23" t="s">
        <v>139</v>
      </c>
      <c r="B149" s="23" t="s">
        <v>140</v>
      </c>
      <c r="C149" s="23" t="s">
        <v>0</v>
      </c>
      <c r="D149" s="23" t="s">
        <v>326</v>
      </c>
      <c r="E149" s="32" t="s">
        <v>141</v>
      </c>
      <c r="F149" s="50">
        <f>G149+J149</f>
        <v>0</v>
      </c>
      <c r="G149" s="50"/>
      <c r="H149" s="50"/>
      <c r="I149" s="50"/>
      <c r="J149" s="50"/>
      <c r="K149" s="50">
        <f>L149+O149</f>
        <v>0</v>
      </c>
      <c r="L149" s="50"/>
      <c r="M149" s="50"/>
      <c r="N149" s="50"/>
      <c r="O149" s="50"/>
      <c r="P149" s="50"/>
      <c r="Q149" s="56">
        <f>F149+K149</f>
        <v>0</v>
      </c>
    </row>
    <row r="150" spans="1:17" s="19" customFormat="1" ht="42.75">
      <c r="A150" s="29" t="s">
        <v>461</v>
      </c>
      <c r="B150" s="39"/>
      <c r="C150" s="39" t="s">
        <v>332</v>
      </c>
      <c r="D150" s="39"/>
      <c r="E150" s="64" t="s">
        <v>562</v>
      </c>
      <c r="F150" s="48">
        <f>F151</f>
        <v>2324900</v>
      </c>
      <c r="G150" s="48">
        <f aca="true" t="shared" si="25" ref="G150:Q150">G151</f>
        <v>2324900</v>
      </c>
      <c r="H150" s="48">
        <f t="shared" si="25"/>
        <v>0</v>
      </c>
      <c r="I150" s="48">
        <f t="shared" si="25"/>
        <v>0</v>
      </c>
      <c r="J150" s="48">
        <f t="shared" si="25"/>
        <v>0</v>
      </c>
      <c r="K150" s="48">
        <f t="shared" si="25"/>
        <v>56547900</v>
      </c>
      <c r="L150" s="48">
        <f t="shared" si="25"/>
        <v>0</v>
      </c>
      <c r="M150" s="48">
        <f t="shared" si="25"/>
        <v>0</v>
      </c>
      <c r="N150" s="48">
        <f t="shared" si="25"/>
        <v>0</v>
      </c>
      <c r="O150" s="48">
        <f t="shared" si="25"/>
        <v>56547900</v>
      </c>
      <c r="P150" s="48">
        <f t="shared" si="25"/>
        <v>56547900</v>
      </c>
      <c r="Q150" s="58">
        <f t="shared" si="25"/>
        <v>58872800</v>
      </c>
    </row>
    <row r="151" spans="1:17" s="19" customFormat="1" ht="45" customHeight="1">
      <c r="A151" s="40" t="s">
        <v>462</v>
      </c>
      <c r="B151" s="39"/>
      <c r="C151" s="40" t="s">
        <v>332</v>
      </c>
      <c r="D151" s="40"/>
      <c r="E151" s="66" t="s">
        <v>562</v>
      </c>
      <c r="F151" s="49">
        <f>G151+J151</f>
        <v>2324900</v>
      </c>
      <c r="G151" s="49">
        <f>G152+G154+G159+G162+G155</f>
        <v>2324900</v>
      </c>
      <c r="H151" s="49">
        <f>H152+H154+H159+H162+H155</f>
        <v>0</v>
      </c>
      <c r="I151" s="49">
        <f>I152+I154+I159+I162+I155</f>
        <v>0</v>
      </c>
      <c r="J151" s="49">
        <f>J152+J154+J159+J162+J155</f>
        <v>0</v>
      </c>
      <c r="K151" s="49">
        <f>L151+O151</f>
        <v>56547900</v>
      </c>
      <c r="L151" s="49">
        <f>L152+L154+L159+L162+L155</f>
        <v>0</v>
      </c>
      <c r="M151" s="49">
        <f>M152+M154+M159+M162+M155</f>
        <v>0</v>
      </c>
      <c r="N151" s="49">
        <f>N152+N154+N159+N162+N155</f>
        <v>0</v>
      </c>
      <c r="O151" s="49">
        <f>O152+O154+O159+O162+O155</f>
        <v>56547900</v>
      </c>
      <c r="P151" s="49">
        <f>P152+P154+P159+P162+P155</f>
        <v>56547900</v>
      </c>
      <c r="Q151" s="58">
        <f>F151+K151</f>
        <v>58872800</v>
      </c>
    </row>
    <row r="152" spans="1:17" s="19" customFormat="1" ht="29.25" customHeight="1">
      <c r="A152" s="34" t="s">
        <v>165</v>
      </c>
      <c r="B152" s="34" t="s">
        <v>541</v>
      </c>
      <c r="C152" s="34"/>
      <c r="D152" s="34"/>
      <c r="E152" s="35" t="s">
        <v>540</v>
      </c>
      <c r="F152" s="51">
        <f>F153</f>
        <v>1964200</v>
      </c>
      <c r="G152" s="51">
        <f aca="true" t="shared" si="26" ref="G152:Q152">G153</f>
        <v>1964200</v>
      </c>
      <c r="H152" s="51">
        <f t="shared" si="26"/>
        <v>0</v>
      </c>
      <c r="I152" s="51">
        <f t="shared" si="26"/>
        <v>0</v>
      </c>
      <c r="J152" s="51">
        <f t="shared" si="26"/>
        <v>0</v>
      </c>
      <c r="K152" s="51">
        <f t="shared" si="26"/>
        <v>0</v>
      </c>
      <c r="L152" s="51">
        <f t="shared" si="26"/>
        <v>0</v>
      </c>
      <c r="M152" s="51">
        <f t="shared" si="26"/>
        <v>0</v>
      </c>
      <c r="N152" s="51">
        <f t="shared" si="26"/>
        <v>0</v>
      </c>
      <c r="O152" s="51">
        <f t="shared" si="26"/>
        <v>0</v>
      </c>
      <c r="P152" s="51">
        <f t="shared" si="26"/>
        <v>0</v>
      </c>
      <c r="Q152" s="56">
        <f t="shared" si="26"/>
        <v>1964200</v>
      </c>
    </row>
    <row r="153" spans="1:17" s="31" customFormat="1" ht="44.25" customHeight="1">
      <c r="A153" s="36" t="s">
        <v>166</v>
      </c>
      <c r="B153" s="36" t="s">
        <v>523</v>
      </c>
      <c r="C153" s="36" t="s">
        <v>417</v>
      </c>
      <c r="D153" s="36" t="s">
        <v>432</v>
      </c>
      <c r="E153" s="33" t="s">
        <v>522</v>
      </c>
      <c r="F153" s="52">
        <f aca="true" t="shared" si="27" ref="F153:F163">G153+J153</f>
        <v>1964200</v>
      </c>
      <c r="G153" s="52">
        <v>1964200</v>
      </c>
      <c r="H153" s="52"/>
      <c r="I153" s="52"/>
      <c r="J153" s="52"/>
      <c r="K153" s="52">
        <f aca="true" t="shared" si="28" ref="K153:K163">L153+O153</f>
        <v>0</v>
      </c>
      <c r="L153" s="52"/>
      <c r="M153" s="52"/>
      <c r="N153" s="52"/>
      <c r="O153" s="52"/>
      <c r="P153" s="52"/>
      <c r="Q153" s="55">
        <f aca="true" t="shared" si="29" ref="Q153:Q163">F153+K153</f>
        <v>1964200</v>
      </c>
    </row>
    <row r="154" spans="1:17" s="10" customFormat="1" ht="17.25" customHeight="1">
      <c r="A154" s="23" t="s">
        <v>167</v>
      </c>
      <c r="B154" s="23" t="s">
        <v>25</v>
      </c>
      <c r="C154" s="23" t="s">
        <v>414</v>
      </c>
      <c r="D154" s="23" t="s">
        <v>426</v>
      </c>
      <c r="E154" s="32" t="s">
        <v>26</v>
      </c>
      <c r="F154" s="50">
        <f t="shared" si="27"/>
        <v>360700</v>
      </c>
      <c r="G154" s="50">
        <v>360700</v>
      </c>
      <c r="H154" s="50"/>
      <c r="I154" s="50"/>
      <c r="J154" s="50"/>
      <c r="K154" s="50">
        <f t="shared" si="28"/>
        <v>0</v>
      </c>
      <c r="L154" s="50"/>
      <c r="M154" s="50"/>
      <c r="N154" s="50"/>
      <c r="O154" s="50"/>
      <c r="P154" s="50"/>
      <c r="Q154" s="56">
        <f t="shared" si="29"/>
        <v>360700</v>
      </c>
    </row>
    <row r="155" spans="1:17" s="10" customFormat="1" ht="28.5">
      <c r="A155" s="34" t="s">
        <v>643</v>
      </c>
      <c r="B155" s="34" t="s">
        <v>217</v>
      </c>
      <c r="C155" s="34"/>
      <c r="D155" s="34"/>
      <c r="E155" s="35" t="s">
        <v>218</v>
      </c>
      <c r="F155" s="51">
        <f>G155+J155</f>
        <v>0</v>
      </c>
      <c r="G155" s="51">
        <f>G156</f>
        <v>0</v>
      </c>
      <c r="H155" s="51">
        <f>H156</f>
        <v>0</v>
      </c>
      <c r="I155" s="51">
        <f>I156</f>
        <v>0</v>
      </c>
      <c r="J155" s="51">
        <f>J156</f>
        <v>0</v>
      </c>
      <c r="K155" s="51">
        <f>L155+O155</f>
        <v>56547900</v>
      </c>
      <c r="L155" s="51">
        <f>L156</f>
        <v>0</v>
      </c>
      <c r="M155" s="51">
        <f>M156</f>
        <v>0</v>
      </c>
      <c r="N155" s="51">
        <f>N156</f>
        <v>0</v>
      </c>
      <c r="O155" s="51">
        <f>O156</f>
        <v>56547900</v>
      </c>
      <c r="P155" s="51">
        <f>P156</f>
        <v>56547900</v>
      </c>
      <c r="Q155" s="56">
        <f>F155+K155</f>
        <v>56547900</v>
      </c>
    </row>
    <row r="156" spans="1:17" s="10" customFormat="1" ht="105">
      <c r="A156" s="76" t="s">
        <v>644</v>
      </c>
      <c r="B156" s="76" t="s">
        <v>645</v>
      </c>
      <c r="C156" s="76"/>
      <c r="D156" s="76" t="s">
        <v>340</v>
      </c>
      <c r="E156" s="32" t="s">
        <v>646</v>
      </c>
      <c r="F156" s="50">
        <f>G156+J156</f>
        <v>0</v>
      </c>
      <c r="G156" s="50"/>
      <c r="H156" s="50"/>
      <c r="I156" s="50"/>
      <c r="J156" s="50"/>
      <c r="K156" s="50">
        <f>L156+O156</f>
        <v>56547900</v>
      </c>
      <c r="L156" s="50"/>
      <c r="M156" s="50"/>
      <c r="N156" s="50"/>
      <c r="O156" s="54">
        <v>56547900</v>
      </c>
      <c r="P156" s="54">
        <v>56547900</v>
      </c>
      <c r="Q156" s="56">
        <f>F156+K156</f>
        <v>56547900</v>
      </c>
    </row>
    <row r="157" spans="1:17" s="10" customFormat="1" ht="15">
      <c r="A157" s="77"/>
      <c r="B157" s="77"/>
      <c r="C157" s="77"/>
      <c r="D157" s="77"/>
      <c r="E157" s="33" t="s">
        <v>368</v>
      </c>
      <c r="F157" s="50">
        <f>G157+J157</f>
        <v>0</v>
      </c>
      <c r="G157" s="50"/>
      <c r="H157" s="50"/>
      <c r="I157" s="50"/>
      <c r="J157" s="50"/>
      <c r="K157" s="50">
        <f>L157+O157</f>
        <v>0</v>
      </c>
      <c r="L157" s="50"/>
      <c r="M157" s="50"/>
      <c r="N157" s="50"/>
      <c r="O157" s="50"/>
      <c r="P157" s="50"/>
      <c r="Q157" s="56">
        <f>F157+K157</f>
        <v>0</v>
      </c>
    </row>
    <row r="158" spans="1:17" s="10" customFormat="1" ht="30">
      <c r="A158" s="78"/>
      <c r="B158" s="78"/>
      <c r="C158" s="78"/>
      <c r="D158" s="78"/>
      <c r="E158" s="33" t="s">
        <v>370</v>
      </c>
      <c r="F158" s="52">
        <f>G158+J158</f>
        <v>0</v>
      </c>
      <c r="G158" s="52"/>
      <c r="H158" s="52"/>
      <c r="I158" s="52"/>
      <c r="J158" s="52"/>
      <c r="K158" s="52">
        <f>L158+O158</f>
        <v>56547900</v>
      </c>
      <c r="L158" s="52"/>
      <c r="M158" s="52"/>
      <c r="N158" s="52"/>
      <c r="O158" s="52">
        <v>56547900</v>
      </c>
      <c r="P158" s="52">
        <v>56547900</v>
      </c>
      <c r="Q158" s="55">
        <f>F158+K158</f>
        <v>56547900</v>
      </c>
    </row>
    <row r="159" spans="1:17" s="10" customFormat="1" ht="30" hidden="1">
      <c r="A159" s="61" t="s">
        <v>310</v>
      </c>
      <c r="B159" s="61" t="s">
        <v>309</v>
      </c>
      <c r="C159" s="61" t="s">
        <v>365</v>
      </c>
      <c r="D159" s="23" t="s">
        <v>346</v>
      </c>
      <c r="E159" s="32" t="s">
        <v>601</v>
      </c>
      <c r="F159" s="50">
        <f t="shared" si="27"/>
        <v>0</v>
      </c>
      <c r="G159" s="50"/>
      <c r="H159" s="50"/>
      <c r="I159" s="50"/>
      <c r="J159" s="50"/>
      <c r="K159" s="50">
        <f t="shared" si="28"/>
        <v>0</v>
      </c>
      <c r="L159" s="50"/>
      <c r="M159" s="50"/>
      <c r="N159" s="50"/>
      <c r="O159" s="50"/>
      <c r="P159" s="50"/>
      <c r="Q159" s="56">
        <f t="shared" si="29"/>
        <v>0</v>
      </c>
    </row>
    <row r="160" spans="1:17" s="10" customFormat="1" ht="15" hidden="1">
      <c r="A160" s="23"/>
      <c r="B160" s="23"/>
      <c r="C160" s="23"/>
      <c r="D160" s="23"/>
      <c r="E160" s="33" t="s">
        <v>368</v>
      </c>
      <c r="F160" s="50">
        <f t="shared" si="27"/>
        <v>0</v>
      </c>
      <c r="G160" s="50"/>
      <c r="H160" s="50"/>
      <c r="I160" s="50"/>
      <c r="J160" s="50"/>
      <c r="K160" s="50">
        <f t="shared" si="28"/>
        <v>0</v>
      </c>
      <c r="L160" s="50"/>
      <c r="M160" s="50"/>
      <c r="N160" s="50"/>
      <c r="O160" s="50"/>
      <c r="P160" s="50"/>
      <c r="Q160" s="56">
        <f t="shared" si="29"/>
        <v>0</v>
      </c>
    </row>
    <row r="161" spans="1:17" s="10" customFormat="1" ht="30" hidden="1">
      <c r="A161" s="23"/>
      <c r="B161" s="23"/>
      <c r="C161" s="23"/>
      <c r="D161" s="23"/>
      <c r="E161" s="33" t="s">
        <v>370</v>
      </c>
      <c r="F161" s="52">
        <f t="shared" si="27"/>
        <v>0</v>
      </c>
      <c r="G161" s="52"/>
      <c r="H161" s="52"/>
      <c r="I161" s="52"/>
      <c r="J161" s="52"/>
      <c r="K161" s="52">
        <f t="shared" si="28"/>
        <v>0</v>
      </c>
      <c r="L161" s="52"/>
      <c r="M161" s="52"/>
      <c r="N161" s="52"/>
      <c r="O161" s="52"/>
      <c r="P161" s="52"/>
      <c r="Q161" s="55">
        <f t="shared" si="29"/>
        <v>0</v>
      </c>
    </row>
    <row r="162" spans="1:17" s="45" customFormat="1" ht="28.5" hidden="1">
      <c r="A162" s="46" t="s">
        <v>627</v>
      </c>
      <c r="B162" s="46" t="s">
        <v>240</v>
      </c>
      <c r="C162" s="46"/>
      <c r="D162" s="34"/>
      <c r="E162" s="35" t="s">
        <v>610</v>
      </c>
      <c r="F162" s="56">
        <f t="shared" si="27"/>
        <v>0</v>
      </c>
      <c r="G162" s="56">
        <f>G163</f>
        <v>0</v>
      </c>
      <c r="H162" s="56">
        <f>H163</f>
        <v>0</v>
      </c>
      <c r="I162" s="56">
        <f>I163</f>
        <v>0</v>
      </c>
      <c r="J162" s="56">
        <f>J163</f>
        <v>0</v>
      </c>
      <c r="K162" s="56">
        <f t="shared" si="28"/>
        <v>0</v>
      </c>
      <c r="L162" s="56">
        <f>L163</f>
        <v>0</v>
      </c>
      <c r="M162" s="56">
        <f>M163</f>
        <v>0</v>
      </c>
      <c r="N162" s="56">
        <f>N163</f>
        <v>0</v>
      </c>
      <c r="O162" s="56">
        <f>O163</f>
        <v>0</v>
      </c>
      <c r="P162" s="56">
        <f>P163</f>
        <v>0</v>
      </c>
      <c r="Q162" s="56">
        <f t="shared" si="29"/>
        <v>0</v>
      </c>
    </row>
    <row r="163" spans="1:17" s="31" customFormat="1" ht="30" hidden="1">
      <c r="A163" s="73" t="s">
        <v>628</v>
      </c>
      <c r="B163" s="73" t="s">
        <v>629</v>
      </c>
      <c r="C163" s="73"/>
      <c r="D163" s="73" t="s">
        <v>346</v>
      </c>
      <c r="E163" s="33" t="s">
        <v>637</v>
      </c>
      <c r="F163" s="54">
        <f t="shared" si="27"/>
        <v>0</v>
      </c>
      <c r="G163" s="54"/>
      <c r="H163" s="54"/>
      <c r="I163" s="54"/>
      <c r="J163" s="54"/>
      <c r="K163" s="54">
        <f t="shared" si="28"/>
        <v>0</v>
      </c>
      <c r="L163" s="54"/>
      <c r="M163" s="54"/>
      <c r="N163" s="54"/>
      <c r="O163" s="54"/>
      <c r="P163" s="54"/>
      <c r="Q163" s="55">
        <f t="shared" si="29"/>
        <v>0</v>
      </c>
    </row>
    <row r="164" spans="1:17" s="10" customFormat="1" ht="15" hidden="1">
      <c r="A164" s="74"/>
      <c r="B164" s="74"/>
      <c r="C164" s="74"/>
      <c r="D164" s="74"/>
      <c r="E164" s="33" t="s">
        <v>368</v>
      </c>
      <c r="F164" s="50">
        <f>G164+J164</f>
        <v>0</v>
      </c>
      <c r="G164" s="50"/>
      <c r="H164" s="50"/>
      <c r="I164" s="50"/>
      <c r="J164" s="50"/>
      <c r="K164" s="50">
        <f>L164+O164</f>
        <v>0</v>
      </c>
      <c r="L164" s="50"/>
      <c r="M164" s="50"/>
      <c r="N164" s="50"/>
      <c r="O164" s="50"/>
      <c r="P164" s="50"/>
      <c r="Q164" s="56">
        <f>F164+K164</f>
        <v>0</v>
      </c>
    </row>
    <row r="165" spans="1:17" s="10" customFormat="1" ht="30" hidden="1">
      <c r="A165" s="75"/>
      <c r="B165" s="75"/>
      <c r="C165" s="75"/>
      <c r="D165" s="75"/>
      <c r="E165" s="33" t="s">
        <v>370</v>
      </c>
      <c r="F165" s="52">
        <f>G165+J165</f>
        <v>0</v>
      </c>
      <c r="G165" s="52"/>
      <c r="H165" s="52"/>
      <c r="I165" s="52"/>
      <c r="J165" s="52"/>
      <c r="K165" s="52">
        <f>L165+O165</f>
        <v>0</v>
      </c>
      <c r="L165" s="52"/>
      <c r="M165" s="52"/>
      <c r="N165" s="52"/>
      <c r="O165" s="52"/>
      <c r="P165" s="52"/>
      <c r="Q165" s="55">
        <f>F165+K165</f>
        <v>0</v>
      </c>
    </row>
    <row r="166" spans="1:17" s="19" customFormat="1" ht="57">
      <c r="A166" s="29" t="s">
        <v>463</v>
      </c>
      <c r="B166" s="39"/>
      <c r="C166" s="39" t="s">
        <v>168</v>
      </c>
      <c r="D166" s="39"/>
      <c r="E166" s="64" t="s">
        <v>564</v>
      </c>
      <c r="F166" s="48">
        <f>F167</f>
        <v>364092400</v>
      </c>
      <c r="G166" s="48">
        <f aca="true" t="shared" si="30" ref="G166:P166">G167</f>
        <v>364092400</v>
      </c>
      <c r="H166" s="48">
        <f t="shared" si="30"/>
        <v>42218112</v>
      </c>
      <c r="I166" s="48">
        <f t="shared" si="30"/>
        <v>3934673</v>
      </c>
      <c r="J166" s="48">
        <f t="shared" si="30"/>
        <v>0</v>
      </c>
      <c r="K166" s="48">
        <f t="shared" si="30"/>
        <v>25304374</v>
      </c>
      <c r="L166" s="48">
        <f t="shared" si="30"/>
        <v>5857074</v>
      </c>
      <c r="M166" s="48">
        <f t="shared" si="30"/>
        <v>1190244</v>
      </c>
      <c r="N166" s="48">
        <f t="shared" si="30"/>
        <v>40300</v>
      </c>
      <c r="O166" s="48">
        <f t="shared" si="30"/>
        <v>19447300</v>
      </c>
      <c r="P166" s="48">
        <f t="shared" si="30"/>
        <v>19296300</v>
      </c>
      <c r="Q166" s="58">
        <f>Q167</f>
        <v>389396774</v>
      </c>
    </row>
    <row r="167" spans="1:17" s="19" customFormat="1" ht="60">
      <c r="A167" s="40" t="s">
        <v>478</v>
      </c>
      <c r="B167" s="39"/>
      <c r="C167" s="40" t="s">
        <v>168</v>
      </c>
      <c r="D167" s="40"/>
      <c r="E167" s="66" t="s">
        <v>564</v>
      </c>
      <c r="F167" s="49">
        <f>G167+J167</f>
        <v>364092400</v>
      </c>
      <c r="G167" s="49">
        <f>G168+G169+G170+G171+G172+G173+G174+G175+G176+G177</f>
        <v>364092400</v>
      </c>
      <c r="H167" s="49">
        <f>H168+H169+H170+H171+H172+H173+H174+H175+H176+H177</f>
        <v>42218112</v>
      </c>
      <c r="I167" s="49">
        <f>I168+I169+I170+I171+I172+I173+I174+I175+I176+I177</f>
        <v>3934673</v>
      </c>
      <c r="J167" s="49">
        <f>J168+J169+J170+J171+J172+J173+J174+J175+J176+J177</f>
        <v>0</v>
      </c>
      <c r="K167" s="49">
        <f>L167+O167</f>
        <v>25304374</v>
      </c>
      <c r="L167" s="49">
        <f>L168+L169+L170+L171+L172+L173+L174+L175+L176+L177</f>
        <v>5857074</v>
      </c>
      <c r="M167" s="49">
        <f>M168+M169+M170+M171+M172+M173+M174+M175+M176+M177</f>
        <v>1190244</v>
      </c>
      <c r="N167" s="49">
        <f>N168+N169+N170+N171+N172+N173+N174+N175+N176+N177</f>
        <v>40300</v>
      </c>
      <c r="O167" s="49">
        <f>O168+O169+O170+O171+O172+O173+O174+O175+O176+O177</f>
        <v>19447300</v>
      </c>
      <c r="P167" s="49">
        <f>P168+P169+P170+P171+P172+P173+P174+P175+P176+P177</f>
        <v>19296300</v>
      </c>
      <c r="Q167" s="58">
        <f>F167+K167</f>
        <v>389396774</v>
      </c>
    </row>
    <row r="168" spans="1:17" s="10" customFormat="1" ht="60">
      <c r="A168" s="23" t="s">
        <v>479</v>
      </c>
      <c r="B168" s="23" t="s">
        <v>468</v>
      </c>
      <c r="C168" s="23" t="s">
        <v>378</v>
      </c>
      <c r="D168" s="23" t="s">
        <v>430</v>
      </c>
      <c r="E168" s="32" t="s">
        <v>705</v>
      </c>
      <c r="F168" s="50">
        <f aca="true" t="shared" si="31" ref="F168:F175">G168+J168</f>
        <v>92227716</v>
      </c>
      <c r="G168" s="50">
        <v>92227716</v>
      </c>
      <c r="H168" s="50"/>
      <c r="I168" s="50"/>
      <c r="J168" s="50"/>
      <c r="K168" s="50">
        <f aca="true" t="shared" si="32" ref="K168:K175">L168+O168</f>
        <v>3385124</v>
      </c>
      <c r="L168" s="50">
        <v>3375124</v>
      </c>
      <c r="M168" s="50"/>
      <c r="N168" s="50"/>
      <c r="O168" s="50">
        <v>10000</v>
      </c>
      <c r="P168" s="50"/>
      <c r="Q168" s="56">
        <f aca="true" t="shared" si="33" ref="Q168:Q175">F168+K168</f>
        <v>95612840</v>
      </c>
    </row>
    <row r="169" spans="1:17" s="10" customFormat="1" ht="60">
      <c r="A169" s="23" t="s">
        <v>480</v>
      </c>
      <c r="B169" s="23" t="s">
        <v>469</v>
      </c>
      <c r="C169" s="23" t="s">
        <v>379</v>
      </c>
      <c r="D169" s="23" t="s">
        <v>431</v>
      </c>
      <c r="E169" s="32" t="s">
        <v>704</v>
      </c>
      <c r="F169" s="50">
        <f t="shared" si="31"/>
        <v>54084584</v>
      </c>
      <c r="G169" s="50">
        <v>54084584</v>
      </c>
      <c r="H169" s="50"/>
      <c r="I169" s="50"/>
      <c r="J169" s="50"/>
      <c r="K169" s="50">
        <f t="shared" si="32"/>
        <v>150000</v>
      </c>
      <c r="L169" s="50">
        <v>150000</v>
      </c>
      <c r="M169" s="50"/>
      <c r="N169" s="50"/>
      <c r="O169" s="50"/>
      <c r="P169" s="50"/>
      <c r="Q169" s="56">
        <f t="shared" si="33"/>
        <v>54234584</v>
      </c>
    </row>
    <row r="170" spans="1:17" s="10" customFormat="1" ht="23.25" customHeight="1">
      <c r="A170" s="23" t="s">
        <v>172</v>
      </c>
      <c r="B170" s="23" t="s">
        <v>173</v>
      </c>
      <c r="C170" s="23">
        <v>110102</v>
      </c>
      <c r="D170" s="23" t="s">
        <v>327</v>
      </c>
      <c r="E170" s="32" t="s">
        <v>174</v>
      </c>
      <c r="F170" s="50">
        <f t="shared" si="31"/>
        <v>105268374</v>
      </c>
      <c r="G170" s="50">
        <v>105268374</v>
      </c>
      <c r="H170" s="50"/>
      <c r="I170" s="50"/>
      <c r="J170" s="50"/>
      <c r="K170" s="50">
        <f t="shared" si="32"/>
        <v>0</v>
      </c>
      <c r="L170" s="50"/>
      <c r="M170" s="50"/>
      <c r="N170" s="50"/>
      <c r="O170" s="50"/>
      <c r="P170" s="50"/>
      <c r="Q170" s="56">
        <f t="shared" si="33"/>
        <v>105268374</v>
      </c>
    </row>
    <row r="171" spans="1:17" s="10" customFormat="1" ht="60">
      <c r="A171" s="23" t="s">
        <v>169</v>
      </c>
      <c r="B171" s="23" t="s">
        <v>526</v>
      </c>
      <c r="C171" s="23">
        <v>110103</v>
      </c>
      <c r="D171" s="23" t="s">
        <v>328</v>
      </c>
      <c r="E171" s="32" t="s">
        <v>175</v>
      </c>
      <c r="F171" s="50">
        <f t="shared" si="31"/>
        <v>29661626</v>
      </c>
      <c r="G171" s="50">
        <v>29661626</v>
      </c>
      <c r="H171" s="50"/>
      <c r="I171" s="50"/>
      <c r="J171" s="50"/>
      <c r="K171" s="50">
        <f t="shared" si="32"/>
        <v>0</v>
      </c>
      <c r="L171" s="50"/>
      <c r="M171" s="50"/>
      <c r="N171" s="50"/>
      <c r="O171" s="50"/>
      <c r="P171" s="50"/>
      <c r="Q171" s="56">
        <f t="shared" si="33"/>
        <v>29661626</v>
      </c>
    </row>
    <row r="172" spans="1:17" s="10" customFormat="1" ht="18" customHeight="1">
      <c r="A172" s="23" t="s">
        <v>170</v>
      </c>
      <c r="B172" s="23" t="s">
        <v>527</v>
      </c>
      <c r="C172" s="23">
        <v>110201</v>
      </c>
      <c r="D172" s="23" t="s">
        <v>321</v>
      </c>
      <c r="E172" s="32" t="s">
        <v>103</v>
      </c>
      <c r="F172" s="50">
        <f t="shared" si="31"/>
        <v>34624241</v>
      </c>
      <c r="G172" s="50">
        <v>34624241</v>
      </c>
      <c r="H172" s="50">
        <v>25569632</v>
      </c>
      <c r="I172" s="50">
        <v>1439125</v>
      </c>
      <c r="J172" s="50"/>
      <c r="K172" s="50">
        <f t="shared" si="32"/>
        <v>170300</v>
      </c>
      <c r="L172" s="50">
        <v>129300</v>
      </c>
      <c r="M172" s="50">
        <v>45520</v>
      </c>
      <c r="N172" s="50">
        <v>10200</v>
      </c>
      <c r="O172" s="50">
        <v>41000</v>
      </c>
      <c r="P172" s="50"/>
      <c r="Q172" s="56">
        <f t="shared" si="33"/>
        <v>34794541</v>
      </c>
    </row>
    <row r="173" spans="1:17" s="10" customFormat="1" ht="30">
      <c r="A173" s="23" t="s">
        <v>176</v>
      </c>
      <c r="B173" s="23" t="s">
        <v>177</v>
      </c>
      <c r="C173" s="23">
        <v>110202</v>
      </c>
      <c r="D173" s="23" t="s">
        <v>321</v>
      </c>
      <c r="E173" s="32" t="s">
        <v>178</v>
      </c>
      <c r="F173" s="50">
        <f t="shared" si="31"/>
        <v>34314213</v>
      </c>
      <c r="G173" s="50">
        <v>34314213</v>
      </c>
      <c r="H173" s="50">
        <v>15057813</v>
      </c>
      <c r="I173" s="50">
        <v>2469952</v>
      </c>
      <c r="J173" s="50"/>
      <c r="K173" s="50">
        <f t="shared" si="32"/>
        <v>2302650</v>
      </c>
      <c r="L173" s="50">
        <v>2202650</v>
      </c>
      <c r="M173" s="50">
        <v>1144724</v>
      </c>
      <c r="N173" s="50">
        <v>30100</v>
      </c>
      <c r="O173" s="50">
        <v>100000</v>
      </c>
      <c r="P173" s="50"/>
      <c r="Q173" s="56">
        <f t="shared" si="33"/>
        <v>36616863</v>
      </c>
    </row>
    <row r="174" spans="1:17" s="10" customFormat="1" ht="45">
      <c r="A174" s="23" t="s">
        <v>171</v>
      </c>
      <c r="B174" s="23" t="s">
        <v>496</v>
      </c>
      <c r="C174" s="23">
        <v>110204</v>
      </c>
      <c r="D174" s="23" t="s">
        <v>329</v>
      </c>
      <c r="E174" s="32" t="s">
        <v>179</v>
      </c>
      <c r="F174" s="50">
        <f t="shared" si="31"/>
        <v>1457273</v>
      </c>
      <c r="G174" s="50">
        <v>1457273</v>
      </c>
      <c r="H174" s="50">
        <v>1079508</v>
      </c>
      <c r="I174" s="50">
        <v>16322</v>
      </c>
      <c r="J174" s="50"/>
      <c r="K174" s="50">
        <f t="shared" si="32"/>
        <v>0</v>
      </c>
      <c r="L174" s="50"/>
      <c r="M174" s="50"/>
      <c r="N174" s="50"/>
      <c r="O174" s="50"/>
      <c r="P174" s="50"/>
      <c r="Q174" s="56">
        <f t="shared" si="33"/>
        <v>1457273</v>
      </c>
    </row>
    <row r="175" spans="1:17" s="10" customFormat="1" ht="30.75" customHeight="1">
      <c r="A175" s="23" t="s">
        <v>180</v>
      </c>
      <c r="B175" s="23" t="s">
        <v>181</v>
      </c>
      <c r="C175" s="23">
        <v>110502</v>
      </c>
      <c r="D175" s="23" t="s">
        <v>330</v>
      </c>
      <c r="E175" s="32" t="s">
        <v>182</v>
      </c>
      <c r="F175" s="50">
        <f t="shared" si="31"/>
        <v>11895773</v>
      </c>
      <c r="G175" s="50">
        <v>11895773</v>
      </c>
      <c r="H175" s="50">
        <v>511159</v>
      </c>
      <c r="I175" s="50">
        <v>9274</v>
      </c>
      <c r="J175" s="50"/>
      <c r="K175" s="50">
        <f t="shared" si="32"/>
        <v>19296300</v>
      </c>
      <c r="L175" s="50"/>
      <c r="M175" s="50"/>
      <c r="N175" s="50"/>
      <c r="O175" s="50">
        <v>19296300</v>
      </c>
      <c r="P175" s="50">
        <v>19296300</v>
      </c>
      <c r="Q175" s="56">
        <f t="shared" si="33"/>
        <v>31192073</v>
      </c>
    </row>
    <row r="176" spans="1:17" s="10" customFormat="1" ht="30" hidden="1">
      <c r="A176" s="23" t="s">
        <v>311</v>
      </c>
      <c r="B176" s="23" t="s">
        <v>309</v>
      </c>
      <c r="C176" s="23">
        <v>150101</v>
      </c>
      <c r="D176" s="23" t="s">
        <v>346</v>
      </c>
      <c r="E176" s="32" t="s">
        <v>602</v>
      </c>
      <c r="F176" s="50">
        <f>G176+J176</f>
        <v>0</v>
      </c>
      <c r="G176" s="50"/>
      <c r="H176" s="50"/>
      <c r="I176" s="50"/>
      <c r="J176" s="50"/>
      <c r="K176" s="50">
        <f>L176+O176</f>
        <v>0</v>
      </c>
      <c r="L176" s="50"/>
      <c r="M176" s="50"/>
      <c r="N176" s="50"/>
      <c r="O176" s="50"/>
      <c r="P176" s="50"/>
      <c r="Q176" s="56">
        <f>F176+K176</f>
        <v>0</v>
      </c>
    </row>
    <row r="177" spans="1:17" s="10" customFormat="1" ht="29.25" customHeight="1">
      <c r="A177" s="23" t="s">
        <v>183</v>
      </c>
      <c r="B177" s="23" t="s">
        <v>9</v>
      </c>
      <c r="C177" s="23"/>
      <c r="D177" s="23" t="s">
        <v>424</v>
      </c>
      <c r="E177" s="32" t="s">
        <v>10</v>
      </c>
      <c r="F177" s="50">
        <f>G177+J177</f>
        <v>558600</v>
      </c>
      <c r="G177" s="50">
        <v>558600</v>
      </c>
      <c r="H177" s="50"/>
      <c r="I177" s="50"/>
      <c r="J177" s="50"/>
      <c r="K177" s="50">
        <f>L177+O177</f>
        <v>0</v>
      </c>
      <c r="L177" s="50"/>
      <c r="M177" s="50"/>
      <c r="N177" s="50"/>
      <c r="O177" s="50"/>
      <c r="P177" s="50"/>
      <c r="Q177" s="56">
        <f>F177+K177</f>
        <v>558600</v>
      </c>
    </row>
    <row r="178" spans="1:17" s="19" customFormat="1" ht="43.5" customHeight="1">
      <c r="A178" s="29" t="s">
        <v>142</v>
      </c>
      <c r="B178" s="39"/>
      <c r="C178" s="39" t="s">
        <v>144</v>
      </c>
      <c r="D178" s="39"/>
      <c r="E178" s="64" t="s">
        <v>561</v>
      </c>
      <c r="F178" s="48">
        <f>F179</f>
        <v>42374600</v>
      </c>
      <c r="G178" s="48">
        <f aca="true" t="shared" si="34" ref="G178:Q178">G179</f>
        <v>42374600</v>
      </c>
      <c r="H178" s="48">
        <f t="shared" si="34"/>
        <v>13442462</v>
      </c>
      <c r="I178" s="48">
        <f t="shared" si="34"/>
        <v>1366800</v>
      </c>
      <c r="J178" s="48">
        <f t="shared" si="34"/>
        <v>0</v>
      </c>
      <c r="K178" s="48">
        <f t="shared" si="34"/>
        <v>4397750</v>
      </c>
      <c r="L178" s="48">
        <f t="shared" si="34"/>
        <v>951250</v>
      </c>
      <c r="M178" s="48">
        <f t="shared" si="34"/>
        <v>140600</v>
      </c>
      <c r="N178" s="48">
        <f t="shared" si="34"/>
        <v>386680</v>
      </c>
      <c r="O178" s="48">
        <f t="shared" si="34"/>
        <v>3446500</v>
      </c>
      <c r="P178" s="48">
        <f t="shared" si="34"/>
        <v>3446500</v>
      </c>
      <c r="Q178" s="58">
        <f t="shared" si="34"/>
        <v>46772350</v>
      </c>
    </row>
    <row r="179" spans="1:17" s="19" customFormat="1" ht="47.25" customHeight="1">
      <c r="A179" s="40" t="s">
        <v>143</v>
      </c>
      <c r="B179" s="39"/>
      <c r="C179" s="40" t="s">
        <v>144</v>
      </c>
      <c r="D179" s="40"/>
      <c r="E179" s="66" t="s">
        <v>561</v>
      </c>
      <c r="F179" s="49">
        <f>G179+J179</f>
        <v>42374600</v>
      </c>
      <c r="G179" s="49">
        <f>G180+G182+G188+G193+G185+G196+G191</f>
        <v>42374600</v>
      </c>
      <c r="H179" s="49">
        <f>H180+H182+H188+H193+H185+H196+H191</f>
        <v>13442462</v>
      </c>
      <c r="I179" s="49">
        <f>I180+I182+I188+I193+I185+I196+I191</f>
        <v>1366800</v>
      </c>
      <c r="J179" s="49">
        <f>J180+J182+J188+J193+J185+J196+J191</f>
        <v>0</v>
      </c>
      <c r="K179" s="49">
        <f>L179+O179</f>
        <v>4397750</v>
      </c>
      <c r="L179" s="49">
        <f>L180+L182+L188+L193+L185+L196+L191</f>
        <v>951250</v>
      </c>
      <c r="M179" s="49">
        <f>M180+M182+M188+M193+M185+M196+M191</f>
        <v>140600</v>
      </c>
      <c r="N179" s="49">
        <f>N180+N182+N188+N193+N185+N196+N191</f>
        <v>386680</v>
      </c>
      <c r="O179" s="49">
        <f>O180+O182+O188+O193+O185+O196+O191</f>
        <v>3446500</v>
      </c>
      <c r="P179" s="49">
        <f>P180+P182+P188+P193+P185+P196+P191</f>
        <v>3446500</v>
      </c>
      <c r="Q179" s="58">
        <f>F179+K179</f>
        <v>46772350</v>
      </c>
    </row>
    <row r="180" spans="1:17" s="10" customFormat="1" ht="28.5" customHeight="1">
      <c r="A180" s="34" t="s">
        <v>146</v>
      </c>
      <c r="B180" s="34" t="s">
        <v>543</v>
      </c>
      <c r="C180" s="34"/>
      <c r="D180" s="34"/>
      <c r="E180" s="35" t="s">
        <v>579</v>
      </c>
      <c r="F180" s="51">
        <f>F181</f>
        <v>3000000</v>
      </c>
      <c r="G180" s="51">
        <f aca="true" t="shared" si="35" ref="G180:Q180">G181</f>
        <v>3000000</v>
      </c>
      <c r="H180" s="51">
        <f t="shared" si="35"/>
        <v>0</v>
      </c>
      <c r="I180" s="51">
        <f t="shared" si="35"/>
        <v>0</v>
      </c>
      <c r="J180" s="51">
        <f t="shared" si="35"/>
        <v>0</v>
      </c>
      <c r="K180" s="51">
        <f t="shared" si="35"/>
        <v>0</v>
      </c>
      <c r="L180" s="51">
        <f t="shared" si="35"/>
        <v>0</v>
      </c>
      <c r="M180" s="51">
        <f t="shared" si="35"/>
        <v>0</v>
      </c>
      <c r="N180" s="51">
        <f t="shared" si="35"/>
        <v>0</v>
      </c>
      <c r="O180" s="51">
        <f t="shared" si="35"/>
        <v>0</v>
      </c>
      <c r="P180" s="51">
        <f t="shared" si="35"/>
        <v>0</v>
      </c>
      <c r="Q180" s="56">
        <f t="shared" si="35"/>
        <v>3000000</v>
      </c>
    </row>
    <row r="181" spans="1:17" s="31" customFormat="1" ht="57.75" customHeight="1">
      <c r="A181" s="36" t="s">
        <v>147</v>
      </c>
      <c r="B181" s="36" t="s">
        <v>507</v>
      </c>
      <c r="C181" s="36" t="s">
        <v>412</v>
      </c>
      <c r="D181" s="36" t="s">
        <v>432</v>
      </c>
      <c r="E181" s="33" t="s">
        <v>713</v>
      </c>
      <c r="F181" s="54">
        <f>G181+J181</f>
        <v>3000000</v>
      </c>
      <c r="G181" s="54">
        <v>3000000</v>
      </c>
      <c r="H181" s="54"/>
      <c r="I181" s="54"/>
      <c r="J181" s="54"/>
      <c r="K181" s="54">
        <f aca="true" t="shared" si="36" ref="K181:K198">L181+O181</f>
        <v>0</v>
      </c>
      <c r="L181" s="54"/>
      <c r="M181" s="54"/>
      <c r="N181" s="54"/>
      <c r="O181" s="54"/>
      <c r="P181" s="54"/>
      <c r="Q181" s="55">
        <f aca="true" t="shared" si="37" ref="Q181:Q198">F181+K181</f>
        <v>3000000</v>
      </c>
    </row>
    <row r="182" spans="1:17" s="10" customFormat="1" ht="33" customHeight="1">
      <c r="A182" s="34" t="s">
        <v>148</v>
      </c>
      <c r="B182" s="34" t="s">
        <v>548</v>
      </c>
      <c r="C182" s="34"/>
      <c r="D182" s="34"/>
      <c r="E182" s="35" t="s">
        <v>547</v>
      </c>
      <c r="F182" s="51">
        <f>F183+F184</f>
        <v>10989800</v>
      </c>
      <c r="G182" s="51">
        <f aca="true" t="shared" si="38" ref="G182:Q182">G183+G184</f>
        <v>10989800</v>
      </c>
      <c r="H182" s="51">
        <f t="shared" si="38"/>
        <v>0</v>
      </c>
      <c r="I182" s="51">
        <f t="shared" si="38"/>
        <v>0</v>
      </c>
      <c r="J182" s="51">
        <f t="shared" si="38"/>
        <v>0</v>
      </c>
      <c r="K182" s="51">
        <f t="shared" si="38"/>
        <v>0</v>
      </c>
      <c r="L182" s="51">
        <f t="shared" si="38"/>
        <v>0</v>
      </c>
      <c r="M182" s="51">
        <f t="shared" si="38"/>
        <v>0</v>
      </c>
      <c r="N182" s="51">
        <f t="shared" si="38"/>
        <v>0</v>
      </c>
      <c r="O182" s="51">
        <f t="shared" si="38"/>
        <v>0</v>
      </c>
      <c r="P182" s="51">
        <f t="shared" si="38"/>
        <v>0</v>
      </c>
      <c r="Q182" s="56">
        <f t="shared" si="38"/>
        <v>10989800</v>
      </c>
    </row>
    <row r="183" spans="1:17" s="31" customFormat="1" ht="45">
      <c r="A183" s="36" t="s">
        <v>149</v>
      </c>
      <c r="B183" s="36" t="s">
        <v>474</v>
      </c>
      <c r="C183" s="36">
        <v>130102</v>
      </c>
      <c r="D183" s="36" t="s">
        <v>433</v>
      </c>
      <c r="E183" s="33" t="s">
        <v>473</v>
      </c>
      <c r="F183" s="52">
        <f>G183+J183</f>
        <v>9059800</v>
      </c>
      <c r="G183" s="52">
        <v>9059800</v>
      </c>
      <c r="H183" s="52"/>
      <c r="I183" s="52"/>
      <c r="J183" s="52"/>
      <c r="K183" s="52">
        <f t="shared" si="36"/>
        <v>0</v>
      </c>
      <c r="L183" s="52"/>
      <c r="M183" s="52"/>
      <c r="N183" s="52"/>
      <c r="O183" s="52"/>
      <c r="P183" s="52"/>
      <c r="Q183" s="55">
        <f t="shared" si="37"/>
        <v>9059800</v>
      </c>
    </row>
    <row r="184" spans="1:17" s="31" customFormat="1" ht="45">
      <c r="A184" s="36" t="s">
        <v>150</v>
      </c>
      <c r="B184" s="36" t="s">
        <v>475</v>
      </c>
      <c r="C184" s="36">
        <v>130106</v>
      </c>
      <c r="D184" s="36" t="s">
        <v>433</v>
      </c>
      <c r="E184" s="33" t="s">
        <v>385</v>
      </c>
      <c r="F184" s="52">
        <f>G184+J184</f>
        <v>1930000</v>
      </c>
      <c r="G184" s="52">
        <v>1930000</v>
      </c>
      <c r="H184" s="52"/>
      <c r="I184" s="52"/>
      <c r="J184" s="52"/>
      <c r="K184" s="52">
        <f t="shared" si="36"/>
        <v>0</v>
      </c>
      <c r="L184" s="52"/>
      <c r="M184" s="52"/>
      <c r="N184" s="52"/>
      <c r="O184" s="52"/>
      <c r="P184" s="52"/>
      <c r="Q184" s="55">
        <f t="shared" si="37"/>
        <v>1930000</v>
      </c>
    </row>
    <row r="185" spans="1:17" s="31" customFormat="1" ht="41.25" customHeight="1">
      <c r="A185" s="34" t="s">
        <v>151</v>
      </c>
      <c r="B185" s="34" t="s">
        <v>551</v>
      </c>
      <c r="C185" s="34"/>
      <c r="D185" s="34"/>
      <c r="E185" s="35" t="s">
        <v>549</v>
      </c>
      <c r="F185" s="51">
        <f>F186+F187</f>
        <v>2558000</v>
      </c>
      <c r="G185" s="51">
        <f aca="true" t="shared" si="39" ref="G185:Q185">G186+G187</f>
        <v>2558000</v>
      </c>
      <c r="H185" s="51">
        <f t="shared" si="39"/>
        <v>1520000</v>
      </c>
      <c r="I185" s="51">
        <f t="shared" si="39"/>
        <v>0</v>
      </c>
      <c r="J185" s="51">
        <f t="shared" si="39"/>
        <v>0</v>
      </c>
      <c r="K185" s="51">
        <f t="shared" si="39"/>
        <v>0</v>
      </c>
      <c r="L185" s="51">
        <f t="shared" si="39"/>
        <v>0</v>
      </c>
      <c r="M185" s="51">
        <f t="shared" si="39"/>
        <v>0</v>
      </c>
      <c r="N185" s="51">
        <f t="shared" si="39"/>
        <v>0</v>
      </c>
      <c r="O185" s="51">
        <f t="shared" si="39"/>
        <v>0</v>
      </c>
      <c r="P185" s="51">
        <f t="shared" si="39"/>
        <v>0</v>
      </c>
      <c r="Q185" s="56">
        <f t="shared" si="39"/>
        <v>2558000</v>
      </c>
    </row>
    <row r="186" spans="1:17" s="31" customFormat="1" ht="33.75" customHeight="1">
      <c r="A186" s="36" t="s">
        <v>152</v>
      </c>
      <c r="B186" s="36" t="s">
        <v>516</v>
      </c>
      <c r="C186" s="36">
        <v>130104</v>
      </c>
      <c r="D186" s="36" t="s">
        <v>433</v>
      </c>
      <c r="E186" s="33" t="s">
        <v>514</v>
      </c>
      <c r="F186" s="52">
        <f>G186+J186</f>
        <v>2059900</v>
      </c>
      <c r="G186" s="52">
        <v>2059900</v>
      </c>
      <c r="H186" s="52">
        <v>1520000</v>
      </c>
      <c r="I186" s="52"/>
      <c r="J186" s="52"/>
      <c r="K186" s="52">
        <f>L186+O186</f>
        <v>0</v>
      </c>
      <c r="L186" s="52"/>
      <c r="M186" s="52"/>
      <c r="N186" s="52"/>
      <c r="O186" s="52"/>
      <c r="P186" s="52"/>
      <c r="Q186" s="55">
        <f>F186+K186</f>
        <v>2059900</v>
      </c>
    </row>
    <row r="187" spans="1:17" s="31" customFormat="1" ht="45">
      <c r="A187" s="36" t="s">
        <v>153</v>
      </c>
      <c r="B187" s="36" t="s">
        <v>477</v>
      </c>
      <c r="C187" s="36">
        <v>130105</v>
      </c>
      <c r="D187" s="36" t="s">
        <v>433</v>
      </c>
      <c r="E187" s="33" t="s">
        <v>416</v>
      </c>
      <c r="F187" s="52">
        <f>G187+J187</f>
        <v>498100</v>
      </c>
      <c r="G187" s="52">
        <v>498100</v>
      </c>
      <c r="H187" s="52"/>
      <c r="I187" s="52"/>
      <c r="J187" s="52"/>
      <c r="K187" s="52">
        <f>L187+O187</f>
        <v>0</v>
      </c>
      <c r="L187" s="52"/>
      <c r="M187" s="52"/>
      <c r="N187" s="52"/>
      <c r="O187" s="52"/>
      <c r="P187" s="52"/>
      <c r="Q187" s="55">
        <f>F187+K187</f>
        <v>498100</v>
      </c>
    </row>
    <row r="188" spans="1:17" s="31" customFormat="1" ht="28.5">
      <c r="A188" s="34" t="s">
        <v>154</v>
      </c>
      <c r="B188" s="34" t="s">
        <v>552</v>
      </c>
      <c r="C188" s="34"/>
      <c r="D188" s="34"/>
      <c r="E188" s="35" t="s">
        <v>577</v>
      </c>
      <c r="F188" s="51">
        <f>F190+F189</f>
        <v>18748000</v>
      </c>
      <c r="G188" s="51">
        <f aca="true" t="shared" si="40" ref="G188:Q188">G190+G189</f>
        <v>18748000</v>
      </c>
      <c r="H188" s="51">
        <f t="shared" si="40"/>
        <v>10098262</v>
      </c>
      <c r="I188" s="51">
        <f t="shared" si="40"/>
        <v>731700</v>
      </c>
      <c r="J188" s="51">
        <f t="shared" si="40"/>
        <v>0</v>
      </c>
      <c r="K188" s="51">
        <f t="shared" si="40"/>
        <v>3997750</v>
      </c>
      <c r="L188" s="51">
        <f t="shared" si="40"/>
        <v>551250</v>
      </c>
      <c r="M188" s="51">
        <f t="shared" si="40"/>
        <v>0</v>
      </c>
      <c r="N188" s="51">
        <f t="shared" si="40"/>
        <v>267498</v>
      </c>
      <c r="O188" s="51">
        <f t="shared" si="40"/>
        <v>3446500</v>
      </c>
      <c r="P188" s="51">
        <f t="shared" si="40"/>
        <v>3446500</v>
      </c>
      <c r="Q188" s="56">
        <f t="shared" si="40"/>
        <v>22745750</v>
      </c>
    </row>
    <row r="189" spans="1:17" s="31" customFormat="1" ht="60">
      <c r="A189" s="36" t="s">
        <v>155</v>
      </c>
      <c r="B189" s="36" t="s">
        <v>518</v>
      </c>
      <c r="C189" s="36"/>
      <c r="D189" s="36" t="s">
        <v>433</v>
      </c>
      <c r="E189" s="33" t="s">
        <v>476</v>
      </c>
      <c r="F189" s="52">
        <f>G189+J189</f>
        <v>2800000</v>
      </c>
      <c r="G189" s="52">
        <v>2800000</v>
      </c>
      <c r="H189" s="52">
        <v>1288500</v>
      </c>
      <c r="I189" s="52">
        <v>303000</v>
      </c>
      <c r="J189" s="52"/>
      <c r="K189" s="52">
        <f>L189+O189</f>
        <v>0</v>
      </c>
      <c r="L189" s="52"/>
      <c r="M189" s="52"/>
      <c r="N189" s="52"/>
      <c r="O189" s="52"/>
      <c r="P189" s="52"/>
      <c r="Q189" s="55">
        <f>F189+K189</f>
        <v>2800000</v>
      </c>
    </row>
    <row r="190" spans="1:17" s="31" customFormat="1" ht="45">
      <c r="A190" s="36" t="s">
        <v>156</v>
      </c>
      <c r="B190" s="36" t="s">
        <v>519</v>
      </c>
      <c r="C190" s="36">
        <v>130114</v>
      </c>
      <c r="D190" s="36" t="s">
        <v>433</v>
      </c>
      <c r="E190" s="33" t="s">
        <v>145</v>
      </c>
      <c r="F190" s="52">
        <f>G190+J190</f>
        <v>15948000</v>
      </c>
      <c r="G190" s="52">
        <v>15948000</v>
      </c>
      <c r="H190" s="52">
        <v>8809762</v>
      </c>
      <c r="I190" s="52">
        <v>428700</v>
      </c>
      <c r="J190" s="52"/>
      <c r="K190" s="52">
        <f t="shared" si="36"/>
        <v>3997750</v>
      </c>
      <c r="L190" s="52">
        <v>551250</v>
      </c>
      <c r="M190" s="52"/>
      <c r="N190" s="52">
        <v>267498</v>
      </c>
      <c r="O190" s="52">
        <v>3446500</v>
      </c>
      <c r="P190" s="52">
        <v>3446500</v>
      </c>
      <c r="Q190" s="55">
        <f t="shared" si="37"/>
        <v>19945750</v>
      </c>
    </row>
    <row r="191" spans="1:17" s="31" customFormat="1" ht="28.5">
      <c r="A191" s="34" t="s">
        <v>157</v>
      </c>
      <c r="B191" s="34" t="s">
        <v>550</v>
      </c>
      <c r="C191" s="34"/>
      <c r="D191" s="34"/>
      <c r="E191" s="35" t="s">
        <v>578</v>
      </c>
      <c r="F191" s="51">
        <f>F192</f>
        <v>1041400</v>
      </c>
      <c r="G191" s="51">
        <f aca="true" t="shared" si="41" ref="G191:Q191">G192</f>
        <v>1041400</v>
      </c>
      <c r="H191" s="51">
        <f t="shared" si="41"/>
        <v>0</v>
      </c>
      <c r="I191" s="51">
        <f t="shared" si="41"/>
        <v>0</v>
      </c>
      <c r="J191" s="51">
        <f t="shared" si="41"/>
        <v>0</v>
      </c>
      <c r="K191" s="51">
        <f t="shared" si="41"/>
        <v>0</v>
      </c>
      <c r="L191" s="51">
        <f t="shared" si="41"/>
        <v>0</v>
      </c>
      <c r="M191" s="51">
        <f t="shared" si="41"/>
        <v>0</v>
      </c>
      <c r="N191" s="51">
        <f t="shared" si="41"/>
        <v>0</v>
      </c>
      <c r="O191" s="51">
        <f t="shared" si="41"/>
        <v>0</v>
      </c>
      <c r="P191" s="51">
        <f t="shared" si="41"/>
        <v>0</v>
      </c>
      <c r="Q191" s="56">
        <f t="shared" si="41"/>
        <v>1041400</v>
      </c>
    </row>
    <row r="192" spans="1:17" s="31" customFormat="1" ht="57.75" customHeight="1">
      <c r="A192" s="36" t="s">
        <v>158</v>
      </c>
      <c r="B192" s="36" t="s">
        <v>515</v>
      </c>
      <c r="C192" s="36" t="s">
        <v>352</v>
      </c>
      <c r="D192" s="36" t="s">
        <v>433</v>
      </c>
      <c r="E192" s="33" t="s">
        <v>353</v>
      </c>
      <c r="F192" s="52">
        <f>G192+J192</f>
        <v>1041400</v>
      </c>
      <c r="G192" s="52">
        <v>1041400</v>
      </c>
      <c r="H192" s="52"/>
      <c r="I192" s="52"/>
      <c r="J192" s="52"/>
      <c r="K192" s="52">
        <f t="shared" si="36"/>
        <v>0</v>
      </c>
      <c r="L192" s="52"/>
      <c r="M192" s="52"/>
      <c r="N192" s="52"/>
      <c r="O192" s="52"/>
      <c r="P192" s="52"/>
      <c r="Q192" s="55">
        <f t="shared" si="37"/>
        <v>1041400</v>
      </c>
    </row>
    <row r="193" spans="1:17" s="31" customFormat="1" ht="28.5">
      <c r="A193" s="34" t="s">
        <v>159</v>
      </c>
      <c r="B193" s="34" t="s">
        <v>580</v>
      </c>
      <c r="C193" s="34"/>
      <c r="D193" s="34"/>
      <c r="E193" s="35" t="s">
        <v>581</v>
      </c>
      <c r="F193" s="51">
        <f>F194+F195</f>
        <v>1811500</v>
      </c>
      <c r="G193" s="51">
        <f aca="true" t="shared" si="42" ref="G193:Q193">G194+G195</f>
        <v>1811500</v>
      </c>
      <c r="H193" s="51">
        <f t="shared" si="42"/>
        <v>0</v>
      </c>
      <c r="I193" s="51">
        <f t="shared" si="42"/>
        <v>0</v>
      </c>
      <c r="J193" s="51">
        <f t="shared" si="42"/>
        <v>0</v>
      </c>
      <c r="K193" s="51">
        <f t="shared" si="42"/>
        <v>0</v>
      </c>
      <c r="L193" s="51">
        <f t="shared" si="42"/>
        <v>0</v>
      </c>
      <c r="M193" s="51">
        <f t="shared" si="42"/>
        <v>0</v>
      </c>
      <c r="N193" s="51">
        <f t="shared" si="42"/>
        <v>0</v>
      </c>
      <c r="O193" s="51">
        <f t="shared" si="42"/>
        <v>0</v>
      </c>
      <c r="P193" s="51">
        <f t="shared" si="42"/>
        <v>0</v>
      </c>
      <c r="Q193" s="56">
        <f t="shared" si="42"/>
        <v>1811500</v>
      </c>
    </row>
    <row r="194" spans="1:17" s="31" customFormat="1" ht="95.25" customHeight="1">
      <c r="A194" s="36" t="s">
        <v>160</v>
      </c>
      <c r="B194" s="36" t="s">
        <v>582</v>
      </c>
      <c r="C194" s="36">
        <v>130201</v>
      </c>
      <c r="D194" s="36" t="s">
        <v>433</v>
      </c>
      <c r="E194" s="33" t="s">
        <v>583</v>
      </c>
      <c r="F194" s="52">
        <f>G194+J194</f>
        <v>250700</v>
      </c>
      <c r="G194" s="52">
        <v>250700</v>
      </c>
      <c r="H194" s="52"/>
      <c r="I194" s="52"/>
      <c r="J194" s="52"/>
      <c r="K194" s="52">
        <f t="shared" si="36"/>
        <v>0</v>
      </c>
      <c r="L194" s="52"/>
      <c r="M194" s="52"/>
      <c r="N194" s="52"/>
      <c r="O194" s="52"/>
      <c r="P194" s="52"/>
      <c r="Q194" s="55">
        <f t="shared" si="37"/>
        <v>250700</v>
      </c>
    </row>
    <row r="195" spans="1:17" s="31" customFormat="1" ht="68.25" customHeight="1">
      <c r="A195" s="36" t="s">
        <v>161</v>
      </c>
      <c r="B195" s="36" t="s">
        <v>584</v>
      </c>
      <c r="C195" s="36">
        <v>130204</v>
      </c>
      <c r="D195" s="36" t="s">
        <v>433</v>
      </c>
      <c r="E195" s="33" t="s">
        <v>585</v>
      </c>
      <c r="F195" s="52">
        <f>G195+J195</f>
        <v>1560800</v>
      </c>
      <c r="G195" s="52">
        <v>1560800</v>
      </c>
      <c r="H195" s="52"/>
      <c r="I195" s="52"/>
      <c r="J195" s="52"/>
      <c r="K195" s="52">
        <f t="shared" si="36"/>
        <v>0</v>
      </c>
      <c r="L195" s="52"/>
      <c r="M195" s="52"/>
      <c r="N195" s="52"/>
      <c r="O195" s="52"/>
      <c r="P195" s="52"/>
      <c r="Q195" s="55">
        <f t="shared" si="37"/>
        <v>1560800</v>
      </c>
    </row>
    <row r="196" spans="1:17" s="31" customFormat="1" ht="27" customHeight="1">
      <c r="A196" s="34" t="s">
        <v>162</v>
      </c>
      <c r="B196" s="34" t="s">
        <v>517</v>
      </c>
      <c r="C196" s="34"/>
      <c r="D196" s="34"/>
      <c r="E196" s="35" t="s">
        <v>586</v>
      </c>
      <c r="F196" s="51">
        <f>F197+F198</f>
        <v>4225900</v>
      </c>
      <c r="G196" s="51">
        <f aca="true" t="shared" si="43" ref="G196:Q196">G197+G198</f>
        <v>4225900</v>
      </c>
      <c r="H196" s="51">
        <f t="shared" si="43"/>
        <v>1824200</v>
      </c>
      <c r="I196" s="51">
        <f t="shared" si="43"/>
        <v>635100</v>
      </c>
      <c r="J196" s="51">
        <f t="shared" si="43"/>
        <v>0</v>
      </c>
      <c r="K196" s="51">
        <f t="shared" si="43"/>
        <v>400000</v>
      </c>
      <c r="L196" s="51">
        <f t="shared" si="43"/>
        <v>400000</v>
      </c>
      <c r="M196" s="51">
        <f t="shared" si="43"/>
        <v>140600</v>
      </c>
      <c r="N196" s="51">
        <f t="shared" si="43"/>
        <v>119182</v>
      </c>
      <c r="O196" s="51">
        <f t="shared" si="43"/>
        <v>0</v>
      </c>
      <c r="P196" s="51">
        <f t="shared" si="43"/>
        <v>0</v>
      </c>
      <c r="Q196" s="56">
        <f t="shared" si="43"/>
        <v>4625900</v>
      </c>
    </row>
    <row r="197" spans="1:17" s="31" customFormat="1" ht="80.25" customHeight="1">
      <c r="A197" s="36" t="s">
        <v>163</v>
      </c>
      <c r="B197" s="36" t="s">
        <v>587</v>
      </c>
      <c r="C197" s="36">
        <v>130115</v>
      </c>
      <c r="D197" s="36" t="s">
        <v>433</v>
      </c>
      <c r="E197" s="33" t="s">
        <v>714</v>
      </c>
      <c r="F197" s="54">
        <f>G197+J197</f>
        <v>3525900</v>
      </c>
      <c r="G197" s="54">
        <v>3525900</v>
      </c>
      <c r="H197" s="54">
        <v>1824200</v>
      </c>
      <c r="I197" s="54">
        <v>635100</v>
      </c>
      <c r="J197" s="54"/>
      <c r="K197" s="54">
        <f t="shared" si="36"/>
        <v>400000</v>
      </c>
      <c r="L197" s="54">
        <v>400000</v>
      </c>
      <c r="M197" s="54">
        <v>140600</v>
      </c>
      <c r="N197" s="54">
        <v>119182</v>
      </c>
      <c r="O197" s="54"/>
      <c r="P197" s="54"/>
      <c r="Q197" s="55">
        <f t="shared" si="37"/>
        <v>3925900</v>
      </c>
    </row>
    <row r="198" spans="1:17" s="31" customFormat="1" ht="60">
      <c r="A198" s="36" t="s">
        <v>164</v>
      </c>
      <c r="B198" s="36" t="s">
        <v>588</v>
      </c>
      <c r="C198" s="36">
        <v>130112</v>
      </c>
      <c r="D198" s="36" t="s">
        <v>433</v>
      </c>
      <c r="E198" s="33" t="s">
        <v>589</v>
      </c>
      <c r="F198" s="54">
        <f>G198+J198</f>
        <v>700000</v>
      </c>
      <c r="G198" s="54">
        <v>700000</v>
      </c>
      <c r="H198" s="54"/>
      <c r="I198" s="54"/>
      <c r="J198" s="54"/>
      <c r="K198" s="54">
        <f t="shared" si="36"/>
        <v>0</v>
      </c>
      <c r="L198" s="54"/>
      <c r="M198" s="54"/>
      <c r="N198" s="54"/>
      <c r="O198" s="54"/>
      <c r="P198" s="54"/>
      <c r="Q198" s="55">
        <f t="shared" si="37"/>
        <v>700000</v>
      </c>
    </row>
    <row r="199" spans="1:17" s="19" customFormat="1" ht="71.25">
      <c r="A199" s="29" t="s">
        <v>188</v>
      </c>
      <c r="B199" s="39"/>
      <c r="C199" s="39" t="s">
        <v>190</v>
      </c>
      <c r="D199" s="39"/>
      <c r="E199" s="64" t="s">
        <v>566</v>
      </c>
      <c r="F199" s="48">
        <f>F200</f>
        <v>10429200</v>
      </c>
      <c r="G199" s="48">
        <f aca="true" t="shared" si="44" ref="G199:Q199">G200</f>
        <v>1385200</v>
      </c>
      <c r="H199" s="48">
        <f t="shared" si="44"/>
        <v>0</v>
      </c>
      <c r="I199" s="48">
        <f t="shared" si="44"/>
        <v>0</v>
      </c>
      <c r="J199" s="48">
        <f t="shared" si="44"/>
        <v>9044000</v>
      </c>
      <c r="K199" s="48">
        <f t="shared" si="44"/>
        <v>1236486678</v>
      </c>
      <c r="L199" s="48">
        <f t="shared" si="44"/>
        <v>0</v>
      </c>
      <c r="M199" s="48">
        <f t="shared" si="44"/>
        <v>0</v>
      </c>
      <c r="N199" s="48">
        <f t="shared" si="44"/>
        <v>0</v>
      </c>
      <c r="O199" s="48">
        <f t="shared" si="44"/>
        <v>1236486678</v>
      </c>
      <c r="P199" s="48">
        <f t="shared" si="44"/>
        <v>463395478</v>
      </c>
      <c r="Q199" s="58">
        <f t="shared" si="44"/>
        <v>1246915878</v>
      </c>
    </row>
    <row r="200" spans="1:17" s="19" customFormat="1" ht="60">
      <c r="A200" s="40" t="s">
        <v>189</v>
      </c>
      <c r="B200" s="39"/>
      <c r="C200" s="40" t="s">
        <v>190</v>
      </c>
      <c r="D200" s="40"/>
      <c r="E200" s="66" t="s">
        <v>566</v>
      </c>
      <c r="F200" s="49">
        <f>G200+J200</f>
        <v>10429200</v>
      </c>
      <c r="G200" s="49">
        <f>G201+G205+G211+G214+G221+G222+G228+G209+G226+G217+G227+G208+G225</f>
        <v>1385200</v>
      </c>
      <c r="H200" s="49">
        <f>H201+H205+H211+H214+H221+H222+H228+H209+H226+H217+H227+H208+H225</f>
        <v>0</v>
      </c>
      <c r="I200" s="49">
        <f>I201+I205+I211+I214+I221+I222+I228+I209+I226+I217+I227+I208+I225</f>
        <v>0</v>
      </c>
      <c r="J200" s="49">
        <f>J201+J205+J211+J214+J221+J222+J228+J209+J226+J217+J227+J208+J225</f>
        <v>9044000</v>
      </c>
      <c r="K200" s="49">
        <f>L200+O200</f>
        <v>1236486678</v>
      </c>
      <c r="L200" s="49">
        <f>L201+L205+L211+L214+L221+L222+L228+L209+L226+L217+L227+L208+L225</f>
        <v>0</v>
      </c>
      <c r="M200" s="49">
        <f>M201+M205+M211+M214+M221+M222+M228+M209+M226+M217+M227+M208+M225</f>
        <v>0</v>
      </c>
      <c r="N200" s="49">
        <f>N201+N205+N211+N214+N221+N222+N228+N209+N226+N217+N227+N208+N225</f>
        <v>0</v>
      </c>
      <c r="O200" s="49">
        <f>O201+O205+O211+O214+O221+O222+O228+O209+O226+O217+O227+O208+O225</f>
        <v>1236486678</v>
      </c>
      <c r="P200" s="49">
        <f>P201+P205+P211+P214+P221+P222+P228+P209+P226+P217+P227+P208+P225</f>
        <v>463395478</v>
      </c>
      <c r="Q200" s="58">
        <f>F200+K200</f>
        <v>1246915878</v>
      </c>
    </row>
    <row r="201" spans="1:17" s="19" customFormat="1" ht="42.75" hidden="1">
      <c r="A201" s="34" t="s">
        <v>191</v>
      </c>
      <c r="B201" s="34" t="s">
        <v>192</v>
      </c>
      <c r="C201" s="34"/>
      <c r="D201" s="34"/>
      <c r="E201" s="35" t="s">
        <v>193</v>
      </c>
      <c r="F201" s="51">
        <f>G201+J201</f>
        <v>0</v>
      </c>
      <c r="G201" s="51">
        <f>G202+G203+G204</f>
        <v>0</v>
      </c>
      <c r="H201" s="51">
        <f>H202+H203+H204</f>
        <v>0</v>
      </c>
      <c r="I201" s="51">
        <f>I202+I203+I204</f>
        <v>0</v>
      </c>
      <c r="J201" s="51">
        <f>J202+J203+J204</f>
        <v>0</v>
      </c>
      <c r="K201" s="51">
        <f>L201+O201</f>
        <v>0</v>
      </c>
      <c r="L201" s="51">
        <f>L202+L203+L204</f>
        <v>0</v>
      </c>
      <c r="M201" s="51">
        <f>M202+M203+M204</f>
        <v>0</v>
      </c>
      <c r="N201" s="51">
        <f>N202+N203+N204</f>
        <v>0</v>
      </c>
      <c r="O201" s="51">
        <f>O202+O203+O204</f>
        <v>0</v>
      </c>
      <c r="P201" s="51">
        <f>P202+P203+P204</f>
        <v>0</v>
      </c>
      <c r="Q201" s="56">
        <f>F201+K201</f>
        <v>0</v>
      </c>
    </row>
    <row r="202" spans="1:17" s="10" customFormat="1" ht="46.5" customHeight="1" hidden="1">
      <c r="A202" s="36" t="s">
        <v>199</v>
      </c>
      <c r="B202" s="36" t="s">
        <v>194</v>
      </c>
      <c r="C202" s="36" t="s">
        <v>444</v>
      </c>
      <c r="D202" s="36" t="s">
        <v>341</v>
      </c>
      <c r="E202" s="33" t="s">
        <v>195</v>
      </c>
      <c r="F202" s="52">
        <f aca="true" t="shared" si="45" ref="F202:F214">G202+J202</f>
        <v>0</v>
      </c>
      <c r="G202" s="52"/>
      <c r="H202" s="52"/>
      <c r="I202" s="52"/>
      <c r="J202" s="52"/>
      <c r="K202" s="52">
        <f aca="true" t="shared" si="46" ref="K202:K214">L202+O202</f>
        <v>0</v>
      </c>
      <c r="L202" s="52"/>
      <c r="M202" s="52"/>
      <c r="N202" s="52"/>
      <c r="O202" s="52"/>
      <c r="P202" s="52"/>
      <c r="Q202" s="55">
        <f aca="true" t="shared" si="47" ref="Q202:Q214">F202+K202</f>
        <v>0</v>
      </c>
    </row>
    <row r="203" spans="1:17" s="10" customFormat="1" ht="45" hidden="1">
      <c r="A203" s="36" t="s">
        <v>196</v>
      </c>
      <c r="B203" s="36" t="s">
        <v>197</v>
      </c>
      <c r="C203" s="36">
        <v>100202</v>
      </c>
      <c r="D203" s="36" t="s">
        <v>341</v>
      </c>
      <c r="E203" s="33" t="s">
        <v>198</v>
      </c>
      <c r="F203" s="52">
        <f t="shared" si="45"/>
        <v>0</v>
      </c>
      <c r="G203" s="52"/>
      <c r="H203" s="52"/>
      <c r="I203" s="52"/>
      <c r="J203" s="52"/>
      <c r="K203" s="52">
        <f t="shared" si="46"/>
        <v>0</v>
      </c>
      <c r="L203" s="52"/>
      <c r="M203" s="52"/>
      <c r="N203" s="52"/>
      <c r="O203" s="52"/>
      <c r="P203" s="52"/>
      <c r="Q203" s="55">
        <f t="shared" si="47"/>
        <v>0</v>
      </c>
    </row>
    <row r="204" spans="1:17" s="31" customFormat="1" ht="30" hidden="1">
      <c r="A204" s="44" t="s">
        <v>205</v>
      </c>
      <c r="B204" s="44" t="s">
        <v>206</v>
      </c>
      <c r="C204" s="44"/>
      <c r="D204" s="44" t="s">
        <v>341</v>
      </c>
      <c r="E204" s="33" t="s">
        <v>207</v>
      </c>
      <c r="F204" s="54">
        <f>G204+J204</f>
        <v>0</v>
      </c>
      <c r="G204" s="54"/>
      <c r="H204" s="54"/>
      <c r="I204" s="54"/>
      <c r="J204" s="54"/>
      <c r="K204" s="54">
        <f>L204+O204</f>
        <v>0</v>
      </c>
      <c r="L204" s="54"/>
      <c r="M204" s="54"/>
      <c r="N204" s="54"/>
      <c r="O204" s="54"/>
      <c r="P204" s="54"/>
      <c r="Q204" s="55">
        <f>F204+K204</f>
        <v>0</v>
      </c>
    </row>
    <row r="205" spans="1:17" s="10" customFormat="1" ht="30">
      <c r="A205" s="76" t="s">
        <v>200</v>
      </c>
      <c r="B205" s="76" t="s">
        <v>201</v>
      </c>
      <c r="C205" s="76">
        <v>100203</v>
      </c>
      <c r="D205" s="76" t="s">
        <v>341</v>
      </c>
      <c r="E205" s="32" t="s">
        <v>202</v>
      </c>
      <c r="F205" s="50">
        <f t="shared" si="45"/>
        <v>0</v>
      </c>
      <c r="G205" s="50"/>
      <c r="H205" s="50"/>
      <c r="I205" s="50"/>
      <c r="J205" s="50"/>
      <c r="K205" s="50">
        <f t="shared" si="46"/>
        <v>78287606</v>
      </c>
      <c r="L205" s="50"/>
      <c r="M205" s="50"/>
      <c r="N205" s="50"/>
      <c r="O205" s="50">
        <v>78287606</v>
      </c>
      <c r="P205" s="50">
        <v>78287606</v>
      </c>
      <c r="Q205" s="56">
        <f t="shared" si="47"/>
        <v>78287606</v>
      </c>
    </row>
    <row r="206" spans="1:17" s="10" customFormat="1" ht="15" hidden="1">
      <c r="A206" s="77"/>
      <c r="B206" s="77"/>
      <c r="C206" s="77"/>
      <c r="D206" s="77"/>
      <c r="E206" s="33" t="s">
        <v>368</v>
      </c>
      <c r="F206" s="50"/>
      <c r="G206" s="50"/>
      <c r="H206" s="50"/>
      <c r="I206" s="50"/>
      <c r="J206" s="50"/>
      <c r="K206" s="50"/>
      <c r="L206" s="50"/>
      <c r="M206" s="50"/>
      <c r="N206" s="50"/>
      <c r="O206" s="50"/>
      <c r="P206" s="50"/>
      <c r="Q206" s="56"/>
    </row>
    <row r="207" spans="1:17" s="10" customFormat="1" ht="30" hidden="1">
      <c r="A207" s="78"/>
      <c r="B207" s="78"/>
      <c r="C207" s="78"/>
      <c r="D207" s="78"/>
      <c r="E207" s="33" t="s">
        <v>370</v>
      </c>
      <c r="F207" s="50">
        <f>G207+J207</f>
        <v>0</v>
      </c>
      <c r="G207" s="50"/>
      <c r="H207" s="50"/>
      <c r="I207" s="50"/>
      <c r="J207" s="50"/>
      <c r="K207" s="50">
        <f>L207+O207</f>
        <v>0</v>
      </c>
      <c r="L207" s="50"/>
      <c r="M207" s="50"/>
      <c r="N207" s="50"/>
      <c r="O207" s="50"/>
      <c r="P207" s="50"/>
      <c r="Q207" s="56">
        <f>F207+K207</f>
        <v>0</v>
      </c>
    </row>
    <row r="208" spans="1:17" s="10" customFormat="1" ht="30" customHeight="1" hidden="1">
      <c r="A208" s="23" t="s">
        <v>203</v>
      </c>
      <c r="B208" s="23" t="s">
        <v>204</v>
      </c>
      <c r="C208" s="23" t="s">
        <v>1</v>
      </c>
      <c r="D208" s="23" t="s">
        <v>341</v>
      </c>
      <c r="E208" s="32" t="s">
        <v>2</v>
      </c>
      <c r="F208" s="50">
        <f>G208+J208</f>
        <v>0</v>
      </c>
      <c r="G208" s="50"/>
      <c r="H208" s="50"/>
      <c r="I208" s="50"/>
      <c r="J208" s="50"/>
      <c r="K208" s="50">
        <f>L208+O208</f>
        <v>0</v>
      </c>
      <c r="L208" s="50"/>
      <c r="M208" s="50"/>
      <c r="N208" s="50"/>
      <c r="O208" s="50"/>
      <c r="P208" s="50"/>
      <c r="Q208" s="56">
        <f>F208+K208</f>
        <v>0</v>
      </c>
    </row>
    <row r="209" spans="1:17" s="10" customFormat="1" ht="28.5">
      <c r="A209" s="34" t="s">
        <v>216</v>
      </c>
      <c r="B209" s="34" t="s">
        <v>217</v>
      </c>
      <c r="C209" s="34"/>
      <c r="D209" s="34"/>
      <c r="E209" s="35" t="s">
        <v>218</v>
      </c>
      <c r="F209" s="51">
        <f>F210</f>
        <v>380000</v>
      </c>
      <c r="G209" s="51">
        <f aca="true" t="shared" si="48" ref="G209:Q209">G210</f>
        <v>380000</v>
      </c>
      <c r="H209" s="51">
        <f t="shared" si="48"/>
        <v>0</v>
      </c>
      <c r="I209" s="51">
        <f t="shared" si="48"/>
        <v>0</v>
      </c>
      <c r="J209" s="51">
        <f t="shared" si="48"/>
        <v>0</v>
      </c>
      <c r="K209" s="51">
        <f t="shared" si="48"/>
        <v>0</v>
      </c>
      <c r="L209" s="51">
        <f t="shared" si="48"/>
        <v>0</v>
      </c>
      <c r="M209" s="51">
        <f t="shared" si="48"/>
        <v>0</v>
      </c>
      <c r="N209" s="51">
        <f t="shared" si="48"/>
        <v>0</v>
      </c>
      <c r="O209" s="51">
        <f t="shared" si="48"/>
        <v>0</v>
      </c>
      <c r="P209" s="51">
        <f t="shared" si="48"/>
        <v>0</v>
      </c>
      <c r="Q209" s="56">
        <f t="shared" si="48"/>
        <v>380000</v>
      </c>
    </row>
    <row r="210" spans="1:17" s="10" customFormat="1" ht="87.75" customHeight="1">
      <c r="A210" s="36" t="s">
        <v>219</v>
      </c>
      <c r="B210" s="36" t="s">
        <v>220</v>
      </c>
      <c r="C210" s="36" t="s">
        <v>343</v>
      </c>
      <c r="D210" s="36" t="s">
        <v>340</v>
      </c>
      <c r="E210" s="33" t="s">
        <v>221</v>
      </c>
      <c r="F210" s="52">
        <f>G210+J210</f>
        <v>380000</v>
      </c>
      <c r="G210" s="52">
        <v>380000</v>
      </c>
      <c r="H210" s="52"/>
      <c r="I210" s="52"/>
      <c r="J210" s="52"/>
      <c r="K210" s="52">
        <f>L210+O210</f>
        <v>0</v>
      </c>
      <c r="L210" s="52"/>
      <c r="M210" s="52"/>
      <c r="N210" s="52"/>
      <c r="O210" s="52"/>
      <c r="P210" s="52"/>
      <c r="Q210" s="55">
        <f>F210+K210</f>
        <v>380000</v>
      </c>
    </row>
    <row r="211" spans="1:17" s="10" customFormat="1" ht="30">
      <c r="A211" s="61" t="s">
        <v>61</v>
      </c>
      <c r="B211" s="61" t="s">
        <v>309</v>
      </c>
      <c r="C211" s="61">
        <v>150101</v>
      </c>
      <c r="D211" s="61" t="s">
        <v>346</v>
      </c>
      <c r="E211" s="32" t="s">
        <v>602</v>
      </c>
      <c r="F211" s="50">
        <f t="shared" si="45"/>
        <v>0</v>
      </c>
      <c r="G211" s="50"/>
      <c r="H211" s="50"/>
      <c r="I211" s="50"/>
      <c r="J211" s="50"/>
      <c r="K211" s="50">
        <f t="shared" si="46"/>
        <v>46571120</v>
      </c>
      <c r="L211" s="50"/>
      <c r="M211" s="50"/>
      <c r="N211" s="50"/>
      <c r="O211" s="50">
        <v>46571120</v>
      </c>
      <c r="P211" s="50">
        <v>46571120</v>
      </c>
      <c r="Q211" s="56">
        <f t="shared" si="47"/>
        <v>46571120</v>
      </c>
    </row>
    <row r="212" spans="1:17" s="10" customFormat="1" ht="15" customHeight="1" hidden="1">
      <c r="A212" s="62"/>
      <c r="B212" s="62"/>
      <c r="C212" s="62"/>
      <c r="D212" s="62"/>
      <c r="E212" s="33" t="s">
        <v>368</v>
      </c>
      <c r="F212" s="50">
        <f t="shared" si="45"/>
        <v>0</v>
      </c>
      <c r="G212" s="50"/>
      <c r="H212" s="50"/>
      <c r="I212" s="50"/>
      <c r="J212" s="50"/>
      <c r="K212" s="50">
        <f t="shared" si="46"/>
        <v>0</v>
      </c>
      <c r="L212" s="50"/>
      <c r="M212" s="50"/>
      <c r="N212" s="50"/>
      <c r="O212" s="50"/>
      <c r="P212" s="50"/>
      <c r="Q212" s="56">
        <f t="shared" si="47"/>
        <v>0</v>
      </c>
    </row>
    <row r="213" spans="1:17" s="10" customFormat="1" ht="30" customHeight="1" hidden="1">
      <c r="A213" s="63"/>
      <c r="B213" s="63"/>
      <c r="C213" s="63"/>
      <c r="D213" s="63"/>
      <c r="E213" s="33" t="s">
        <v>370</v>
      </c>
      <c r="F213" s="52">
        <f t="shared" si="45"/>
        <v>0</v>
      </c>
      <c r="G213" s="52"/>
      <c r="H213" s="52"/>
      <c r="I213" s="52"/>
      <c r="J213" s="52"/>
      <c r="K213" s="52">
        <f t="shared" si="46"/>
        <v>0</v>
      </c>
      <c r="L213" s="52"/>
      <c r="M213" s="52"/>
      <c r="N213" s="52"/>
      <c r="O213" s="52"/>
      <c r="P213" s="52"/>
      <c r="Q213" s="55">
        <f t="shared" si="47"/>
        <v>0</v>
      </c>
    </row>
    <row r="214" spans="1:17" s="10" customFormat="1" ht="30" hidden="1">
      <c r="A214" s="76" t="s">
        <v>208</v>
      </c>
      <c r="B214" s="76" t="s">
        <v>209</v>
      </c>
      <c r="C214" s="76">
        <v>170703</v>
      </c>
      <c r="D214" s="76" t="s">
        <v>342</v>
      </c>
      <c r="E214" s="32" t="s">
        <v>210</v>
      </c>
      <c r="F214" s="50">
        <f t="shared" si="45"/>
        <v>0</v>
      </c>
      <c r="G214" s="50"/>
      <c r="H214" s="50"/>
      <c r="I214" s="50"/>
      <c r="J214" s="50"/>
      <c r="K214" s="50">
        <f t="shared" si="46"/>
        <v>0</v>
      </c>
      <c r="L214" s="50">
        <v>0</v>
      </c>
      <c r="M214" s="50">
        <v>0</v>
      </c>
      <c r="N214" s="50">
        <v>0</v>
      </c>
      <c r="O214" s="50"/>
      <c r="P214" s="50"/>
      <c r="Q214" s="56">
        <f t="shared" si="47"/>
        <v>0</v>
      </c>
    </row>
    <row r="215" spans="1:17" s="10" customFormat="1" ht="15" hidden="1">
      <c r="A215" s="77"/>
      <c r="B215" s="77"/>
      <c r="C215" s="77"/>
      <c r="D215" s="77"/>
      <c r="E215" s="33" t="s">
        <v>368</v>
      </c>
      <c r="F215" s="50">
        <f>G215+J215</f>
        <v>0</v>
      </c>
      <c r="G215" s="50"/>
      <c r="H215" s="50"/>
      <c r="I215" s="50"/>
      <c r="J215" s="50"/>
      <c r="K215" s="50">
        <f>L215+O215</f>
        <v>0</v>
      </c>
      <c r="L215" s="50"/>
      <c r="M215" s="50"/>
      <c r="N215" s="50"/>
      <c r="O215" s="50"/>
      <c r="P215" s="50"/>
      <c r="Q215" s="56">
        <f>F215+K215</f>
        <v>0</v>
      </c>
    </row>
    <row r="216" spans="1:17" s="10" customFormat="1" ht="30" hidden="1">
      <c r="A216" s="78"/>
      <c r="B216" s="78"/>
      <c r="C216" s="78"/>
      <c r="D216" s="78"/>
      <c r="E216" s="33" t="s">
        <v>370</v>
      </c>
      <c r="F216" s="52">
        <f>G216+J216</f>
        <v>0</v>
      </c>
      <c r="G216" s="52"/>
      <c r="H216" s="52"/>
      <c r="I216" s="52"/>
      <c r="J216" s="52"/>
      <c r="K216" s="52">
        <f>L216+O216</f>
        <v>0</v>
      </c>
      <c r="L216" s="52"/>
      <c r="M216" s="52"/>
      <c r="N216" s="52"/>
      <c r="O216" s="52"/>
      <c r="P216" s="52"/>
      <c r="Q216" s="55">
        <f>F216+K216</f>
        <v>0</v>
      </c>
    </row>
    <row r="217" spans="1:17" s="45" customFormat="1" ht="42.75">
      <c r="A217" s="46" t="s">
        <v>213</v>
      </c>
      <c r="B217" s="46" t="s">
        <v>214</v>
      </c>
      <c r="C217" s="46"/>
      <c r="D217" s="46"/>
      <c r="E217" s="35" t="s">
        <v>215</v>
      </c>
      <c r="F217" s="56">
        <f>F220+F218+F219</f>
        <v>0</v>
      </c>
      <c r="G217" s="56">
        <f aca="true" t="shared" si="49" ref="G217:Q217">G220+G218+G219</f>
        <v>0</v>
      </c>
      <c r="H217" s="56">
        <f t="shared" si="49"/>
        <v>0</v>
      </c>
      <c r="I217" s="56">
        <f t="shared" si="49"/>
        <v>0</v>
      </c>
      <c r="J217" s="56">
        <f t="shared" si="49"/>
        <v>0</v>
      </c>
      <c r="K217" s="56">
        <f t="shared" si="49"/>
        <v>938557952</v>
      </c>
      <c r="L217" s="56">
        <f t="shared" si="49"/>
        <v>0</v>
      </c>
      <c r="M217" s="56">
        <f t="shared" si="49"/>
        <v>0</v>
      </c>
      <c r="N217" s="56">
        <f t="shared" si="49"/>
        <v>0</v>
      </c>
      <c r="O217" s="56">
        <f t="shared" si="49"/>
        <v>938557952</v>
      </c>
      <c r="P217" s="56">
        <f t="shared" si="49"/>
        <v>330136752</v>
      </c>
      <c r="Q217" s="56">
        <f t="shared" si="49"/>
        <v>938557952</v>
      </c>
    </row>
    <row r="218" spans="1:17" s="31" customFormat="1" ht="75">
      <c r="A218" s="36" t="s">
        <v>603</v>
      </c>
      <c r="B218" s="36" t="s">
        <v>604</v>
      </c>
      <c r="C218" s="36"/>
      <c r="D218" s="36" t="s">
        <v>342</v>
      </c>
      <c r="E218" s="33" t="s">
        <v>607</v>
      </c>
      <c r="F218" s="54">
        <f aca="true" t="shared" si="50" ref="F218:F227">G218+J218</f>
        <v>0</v>
      </c>
      <c r="G218" s="54"/>
      <c r="H218" s="54"/>
      <c r="I218" s="54"/>
      <c r="J218" s="54"/>
      <c r="K218" s="54">
        <f aca="true" t="shared" si="51" ref="K218:K227">L218+O218</f>
        <v>330136752</v>
      </c>
      <c r="L218" s="54">
        <v>0</v>
      </c>
      <c r="M218" s="54">
        <v>0</v>
      </c>
      <c r="N218" s="54">
        <v>0</v>
      </c>
      <c r="O218" s="54">
        <v>330136752</v>
      </c>
      <c r="P218" s="54">
        <v>330136752</v>
      </c>
      <c r="Q218" s="55">
        <f aca="true" t="shared" si="52" ref="Q218:Q227">F218+K218</f>
        <v>330136752</v>
      </c>
    </row>
    <row r="219" spans="1:17" s="31" customFormat="1" ht="78" customHeight="1">
      <c r="A219" s="44" t="s">
        <v>605</v>
      </c>
      <c r="B219" s="44" t="s">
        <v>606</v>
      </c>
      <c r="C219" s="44"/>
      <c r="D219" s="44" t="s">
        <v>342</v>
      </c>
      <c r="E219" s="33" t="s">
        <v>608</v>
      </c>
      <c r="F219" s="54">
        <f t="shared" si="50"/>
        <v>0</v>
      </c>
      <c r="G219" s="54"/>
      <c r="H219" s="54"/>
      <c r="I219" s="54"/>
      <c r="J219" s="54"/>
      <c r="K219" s="54">
        <f t="shared" si="51"/>
        <v>608421200</v>
      </c>
      <c r="L219" s="54">
        <v>0</v>
      </c>
      <c r="M219" s="54">
        <v>0</v>
      </c>
      <c r="N219" s="54">
        <v>0</v>
      </c>
      <c r="O219" s="54">
        <v>608421200</v>
      </c>
      <c r="P219" s="54"/>
      <c r="Q219" s="55">
        <f t="shared" si="52"/>
        <v>608421200</v>
      </c>
    </row>
    <row r="220" spans="1:17" s="31" customFormat="1" ht="96" customHeight="1" hidden="1">
      <c r="A220" s="44" t="s">
        <v>211</v>
      </c>
      <c r="B220" s="44" t="s">
        <v>212</v>
      </c>
      <c r="C220" s="44">
        <v>170703</v>
      </c>
      <c r="D220" s="44" t="s">
        <v>342</v>
      </c>
      <c r="E220" s="33" t="s">
        <v>591</v>
      </c>
      <c r="F220" s="54">
        <f t="shared" si="50"/>
        <v>0</v>
      </c>
      <c r="G220" s="54"/>
      <c r="H220" s="54"/>
      <c r="I220" s="54"/>
      <c r="J220" s="54"/>
      <c r="K220" s="54">
        <f t="shared" si="51"/>
        <v>0</v>
      </c>
      <c r="L220" s="54">
        <v>0</v>
      </c>
      <c r="M220" s="54">
        <v>0</v>
      </c>
      <c r="N220" s="54">
        <v>0</v>
      </c>
      <c r="O220" s="54"/>
      <c r="P220" s="54"/>
      <c r="Q220" s="55">
        <f t="shared" si="52"/>
        <v>0</v>
      </c>
    </row>
    <row r="221" spans="1:17" s="10" customFormat="1" ht="15">
      <c r="A221" s="38">
        <v>1217640</v>
      </c>
      <c r="B221" s="38">
        <v>7640</v>
      </c>
      <c r="C221" s="38" t="s">
        <v>450</v>
      </c>
      <c r="D221" s="38" t="s">
        <v>451</v>
      </c>
      <c r="E221" s="32" t="s">
        <v>528</v>
      </c>
      <c r="F221" s="50">
        <f t="shared" si="50"/>
        <v>0</v>
      </c>
      <c r="G221" s="50"/>
      <c r="H221" s="50"/>
      <c r="I221" s="50"/>
      <c r="J221" s="50"/>
      <c r="K221" s="50">
        <f t="shared" si="51"/>
        <v>8400000</v>
      </c>
      <c r="L221" s="50"/>
      <c r="M221" s="50"/>
      <c r="N221" s="50"/>
      <c r="O221" s="50">
        <v>8400000</v>
      </c>
      <c r="P221" s="50">
        <v>8400000</v>
      </c>
      <c r="Q221" s="56">
        <f t="shared" si="52"/>
        <v>8400000</v>
      </c>
    </row>
    <row r="222" spans="1:17" s="45" customFormat="1" ht="42.75" hidden="1">
      <c r="A222" s="34" t="s">
        <v>229</v>
      </c>
      <c r="B222" s="34" t="s">
        <v>230</v>
      </c>
      <c r="C222" s="34"/>
      <c r="D222" s="34"/>
      <c r="E222" s="35" t="s">
        <v>231</v>
      </c>
      <c r="F222" s="56">
        <f t="shared" si="50"/>
        <v>0</v>
      </c>
      <c r="G222" s="56">
        <f>G223+G224</f>
        <v>0</v>
      </c>
      <c r="H222" s="56">
        <f>H223+H224</f>
        <v>0</v>
      </c>
      <c r="I222" s="56">
        <f>I223+I224</f>
        <v>0</v>
      </c>
      <c r="J222" s="56">
        <f>J223+J224</f>
        <v>0</v>
      </c>
      <c r="K222" s="56">
        <f t="shared" si="51"/>
        <v>0</v>
      </c>
      <c r="L222" s="56">
        <f>L223+L224</f>
        <v>0</v>
      </c>
      <c r="M222" s="56">
        <f>M223+M224</f>
        <v>0</v>
      </c>
      <c r="N222" s="56">
        <f>N223+N224</f>
        <v>0</v>
      </c>
      <c r="O222" s="56">
        <f>O223+O224</f>
        <v>0</v>
      </c>
      <c r="P222" s="56">
        <f>P223+P224</f>
        <v>0</v>
      </c>
      <c r="Q222" s="56">
        <f t="shared" si="52"/>
        <v>0</v>
      </c>
    </row>
    <row r="223" spans="1:17" s="31" customFormat="1" ht="15" hidden="1">
      <c r="A223" s="36" t="s">
        <v>232</v>
      </c>
      <c r="B223" s="36" t="s">
        <v>233</v>
      </c>
      <c r="C223" s="36">
        <v>240601</v>
      </c>
      <c r="D223" s="36" t="s">
        <v>338</v>
      </c>
      <c r="E223" s="33" t="s">
        <v>339</v>
      </c>
      <c r="F223" s="54">
        <f t="shared" si="50"/>
        <v>0</v>
      </c>
      <c r="G223" s="54"/>
      <c r="H223" s="54"/>
      <c r="I223" s="54"/>
      <c r="J223" s="54"/>
      <c r="K223" s="54">
        <f t="shared" si="51"/>
        <v>0</v>
      </c>
      <c r="L223" s="54"/>
      <c r="M223" s="54"/>
      <c r="N223" s="54"/>
      <c r="O223" s="54"/>
      <c r="P223" s="54"/>
      <c r="Q223" s="55">
        <f t="shared" si="52"/>
        <v>0</v>
      </c>
    </row>
    <row r="224" spans="1:17" s="31" customFormat="1" ht="45" hidden="1">
      <c r="A224" s="36" t="s">
        <v>234</v>
      </c>
      <c r="B224" s="36" t="s">
        <v>235</v>
      </c>
      <c r="C224" s="36">
        <v>240602</v>
      </c>
      <c r="D224" s="36" t="s">
        <v>236</v>
      </c>
      <c r="E224" s="33" t="s">
        <v>237</v>
      </c>
      <c r="F224" s="54">
        <f t="shared" si="50"/>
        <v>0</v>
      </c>
      <c r="G224" s="54"/>
      <c r="H224" s="54"/>
      <c r="I224" s="54"/>
      <c r="J224" s="54"/>
      <c r="K224" s="54">
        <f t="shared" si="51"/>
        <v>0</v>
      </c>
      <c r="L224" s="54"/>
      <c r="M224" s="54"/>
      <c r="N224" s="54"/>
      <c r="O224" s="54"/>
      <c r="P224" s="54"/>
      <c r="Q224" s="55">
        <f t="shared" si="52"/>
        <v>0</v>
      </c>
    </row>
    <row r="225" spans="1:17" s="10" customFormat="1" ht="33.75" customHeight="1">
      <c r="A225" s="23" t="s">
        <v>609</v>
      </c>
      <c r="B225" s="23" t="s">
        <v>315</v>
      </c>
      <c r="C225" s="23"/>
      <c r="D225" s="23" t="s">
        <v>443</v>
      </c>
      <c r="E225" s="32" t="s">
        <v>268</v>
      </c>
      <c r="F225" s="50">
        <f t="shared" si="50"/>
        <v>0</v>
      </c>
      <c r="G225" s="50"/>
      <c r="H225" s="50"/>
      <c r="I225" s="50"/>
      <c r="J225" s="50"/>
      <c r="K225" s="50">
        <f t="shared" si="51"/>
        <v>164670000</v>
      </c>
      <c r="L225" s="50"/>
      <c r="M225" s="50"/>
      <c r="N225" s="50"/>
      <c r="O225" s="50">
        <v>164670000</v>
      </c>
      <c r="P225" s="50"/>
      <c r="Q225" s="56">
        <f t="shared" si="52"/>
        <v>164670000</v>
      </c>
    </row>
    <row r="226" spans="1:17" s="10" customFormat="1" ht="99.75" customHeight="1">
      <c r="A226" s="23" t="s">
        <v>222</v>
      </c>
      <c r="B226" s="23" t="s">
        <v>223</v>
      </c>
      <c r="C226" s="23">
        <v>250362</v>
      </c>
      <c r="D226" s="23" t="s">
        <v>326</v>
      </c>
      <c r="E226" s="32" t="s">
        <v>224</v>
      </c>
      <c r="F226" s="50">
        <f t="shared" si="50"/>
        <v>10049200</v>
      </c>
      <c r="G226" s="50">
        <v>1005200</v>
      </c>
      <c r="H226" s="50">
        <v>0</v>
      </c>
      <c r="I226" s="50">
        <v>0</v>
      </c>
      <c r="J226" s="50">
        <v>9044000</v>
      </c>
      <c r="K226" s="50">
        <f t="shared" si="51"/>
        <v>0</v>
      </c>
      <c r="L226" s="50"/>
      <c r="M226" s="50"/>
      <c r="N226" s="50"/>
      <c r="O226" s="50"/>
      <c r="P226" s="50"/>
      <c r="Q226" s="56">
        <f t="shared" si="52"/>
        <v>10049200</v>
      </c>
    </row>
    <row r="227" spans="1:17" s="10" customFormat="1" ht="282" customHeight="1" hidden="1">
      <c r="A227" s="23" t="s">
        <v>225</v>
      </c>
      <c r="B227" s="23" t="s">
        <v>226</v>
      </c>
      <c r="C227" s="23" t="s">
        <v>592</v>
      </c>
      <c r="D227" s="23" t="s">
        <v>326</v>
      </c>
      <c r="E227" s="32" t="s">
        <v>227</v>
      </c>
      <c r="F227" s="50">
        <f t="shared" si="50"/>
        <v>0</v>
      </c>
      <c r="G227" s="50"/>
      <c r="H227" s="50">
        <v>0</v>
      </c>
      <c r="I227" s="50">
        <v>0</v>
      </c>
      <c r="J227" s="50"/>
      <c r="K227" s="50">
        <f t="shared" si="51"/>
        <v>0</v>
      </c>
      <c r="L227" s="50"/>
      <c r="M227" s="50"/>
      <c r="N227" s="50"/>
      <c r="O227" s="50"/>
      <c r="P227" s="50"/>
      <c r="Q227" s="56">
        <f t="shared" si="52"/>
        <v>0</v>
      </c>
    </row>
    <row r="228" spans="1:17" s="10" customFormat="1" ht="21.75" customHeight="1" hidden="1">
      <c r="A228" s="23" t="s">
        <v>228</v>
      </c>
      <c r="B228" s="23" t="s">
        <v>17</v>
      </c>
      <c r="C228" s="23">
        <v>250380</v>
      </c>
      <c r="D228" s="23" t="s">
        <v>326</v>
      </c>
      <c r="E228" s="32" t="s">
        <v>16</v>
      </c>
      <c r="F228" s="50">
        <f>F230</f>
        <v>0</v>
      </c>
      <c r="G228" s="50">
        <f aca="true" t="shared" si="53" ref="G228:Q228">G230</f>
        <v>0</v>
      </c>
      <c r="H228" s="50">
        <f t="shared" si="53"/>
        <v>0</v>
      </c>
      <c r="I228" s="50">
        <f t="shared" si="53"/>
        <v>0</v>
      </c>
      <c r="J228" s="50">
        <f t="shared" si="53"/>
        <v>0</v>
      </c>
      <c r="K228" s="50">
        <f t="shared" si="53"/>
        <v>0</v>
      </c>
      <c r="L228" s="50">
        <f t="shared" si="53"/>
        <v>0</v>
      </c>
      <c r="M228" s="50">
        <f t="shared" si="53"/>
        <v>0</v>
      </c>
      <c r="N228" s="50">
        <f t="shared" si="53"/>
        <v>0</v>
      </c>
      <c r="O228" s="50">
        <f t="shared" si="53"/>
        <v>0</v>
      </c>
      <c r="P228" s="50">
        <f t="shared" si="53"/>
        <v>0</v>
      </c>
      <c r="Q228" s="56">
        <f t="shared" si="53"/>
        <v>0</v>
      </c>
    </row>
    <row r="229" spans="1:17" s="10" customFormat="1" ht="15" hidden="1">
      <c r="A229" s="23"/>
      <c r="B229" s="23"/>
      <c r="C229" s="23"/>
      <c r="D229" s="23"/>
      <c r="E229" s="32" t="s">
        <v>368</v>
      </c>
      <c r="F229" s="50"/>
      <c r="G229" s="50"/>
      <c r="H229" s="50"/>
      <c r="I229" s="50"/>
      <c r="J229" s="50"/>
      <c r="K229" s="50"/>
      <c r="L229" s="50"/>
      <c r="M229" s="50"/>
      <c r="N229" s="50"/>
      <c r="O229" s="50"/>
      <c r="P229" s="50"/>
      <c r="Q229" s="56"/>
    </row>
    <row r="230" spans="1:17" s="10" customFormat="1" ht="48" customHeight="1" hidden="1">
      <c r="A230" s="23"/>
      <c r="B230" s="23"/>
      <c r="C230" s="23"/>
      <c r="D230" s="23"/>
      <c r="E230" s="32" t="s">
        <v>318</v>
      </c>
      <c r="F230" s="50">
        <f>G230+J230</f>
        <v>0</v>
      </c>
      <c r="G230" s="50"/>
      <c r="H230" s="50"/>
      <c r="I230" s="50"/>
      <c r="J230" s="50"/>
      <c r="K230" s="50">
        <f>L230+O230</f>
        <v>0</v>
      </c>
      <c r="L230" s="50"/>
      <c r="M230" s="50"/>
      <c r="N230" s="50"/>
      <c r="O230" s="50"/>
      <c r="P230" s="50"/>
      <c r="Q230" s="56">
        <f>F230+K230</f>
        <v>0</v>
      </c>
    </row>
    <row r="231" spans="1:17" s="19" customFormat="1" ht="48" customHeight="1">
      <c r="A231" s="29" t="s">
        <v>497</v>
      </c>
      <c r="B231" s="39"/>
      <c r="C231" s="39" t="s">
        <v>238</v>
      </c>
      <c r="D231" s="39"/>
      <c r="E231" s="64" t="s">
        <v>568</v>
      </c>
      <c r="F231" s="48">
        <f>F232</f>
        <v>3300000</v>
      </c>
      <c r="G231" s="48">
        <f aca="true" t="shared" si="54" ref="G231:Q231">G232</f>
        <v>3300000</v>
      </c>
      <c r="H231" s="48">
        <f t="shared" si="54"/>
        <v>0</v>
      </c>
      <c r="I231" s="48">
        <f t="shared" si="54"/>
        <v>0</v>
      </c>
      <c r="J231" s="48">
        <f t="shared" si="54"/>
        <v>0</v>
      </c>
      <c r="K231" s="48">
        <f t="shared" si="54"/>
        <v>1203697922</v>
      </c>
      <c r="L231" s="48">
        <f t="shared" si="54"/>
        <v>0</v>
      </c>
      <c r="M231" s="48">
        <f t="shared" si="54"/>
        <v>0</v>
      </c>
      <c r="N231" s="48">
        <f t="shared" si="54"/>
        <v>0</v>
      </c>
      <c r="O231" s="48">
        <f t="shared" si="54"/>
        <v>1203697922</v>
      </c>
      <c r="P231" s="48">
        <f t="shared" si="54"/>
        <v>1203697922</v>
      </c>
      <c r="Q231" s="58">
        <f t="shared" si="54"/>
        <v>1206997922</v>
      </c>
    </row>
    <row r="232" spans="1:17" s="19" customFormat="1" ht="45">
      <c r="A232" s="40" t="s">
        <v>500</v>
      </c>
      <c r="B232" s="39"/>
      <c r="C232" s="40" t="s">
        <v>238</v>
      </c>
      <c r="D232" s="40"/>
      <c r="E232" s="66" t="s">
        <v>568</v>
      </c>
      <c r="F232" s="49">
        <f>G232+J232</f>
        <v>3300000</v>
      </c>
      <c r="G232" s="49">
        <f>G249+G252+G272+G274+G270+G233+G234+G235+G236+G237+G238+G239+G241+G242+G244+G246+G248+G268+G269</f>
        <v>3300000</v>
      </c>
      <c r="H232" s="49">
        <f>H249+H252+H272+H274+H270+H233+H234+H235+H236+H237+H238+H239+H241+H242+H244+H246+H248+H268+H269</f>
        <v>0</v>
      </c>
      <c r="I232" s="49">
        <f>I249+I252+I272+I274+I270+I233+I234+I235+I236+I237+I238+I239+I241+I242+I244+I246+I248+I268+I269</f>
        <v>0</v>
      </c>
      <c r="J232" s="49">
        <f>J249+J252+J272+J274+J270+J233+J234+J235+J236+J237+J238+J239+J241+J242+J244+J246+J248+J268+J269</f>
        <v>0</v>
      </c>
      <c r="K232" s="49">
        <f>L232+O232</f>
        <v>1203697922</v>
      </c>
      <c r="L232" s="49">
        <f>L249+L252+L272+L274+L270+L233+L234+L235+L236+L237+L238+L239+L241+L242+L244+L246+L248+L268+L269</f>
        <v>0</v>
      </c>
      <c r="M232" s="49">
        <f>M249+M252+M272+M274+M270+M233+M234+M235+M236+M237+M238+M239+M241+M242+M244+M246+M248+M268+M269</f>
        <v>0</v>
      </c>
      <c r="N232" s="49">
        <f>N249+N252+N272+N274+N270+N233+N234+N235+N236+N237+N238+N239+N241+N242+N244+N246+N248+N268+N269</f>
        <v>0</v>
      </c>
      <c r="O232" s="49">
        <f>O249+O252+O272+O274+O270+O233+O234+O235+O236+O237+O238+O239+O241+O242+O244+O246+O248+O268+O269</f>
        <v>1203697922</v>
      </c>
      <c r="P232" s="49">
        <f>P249+P252+P272+P274+P270+P233+P234+P235+P236+P237+P238+P239+P241+P242+P244+P246+P248+P268+P269</f>
        <v>1203697922</v>
      </c>
      <c r="Q232" s="58">
        <f>F232+K232</f>
        <v>1206997922</v>
      </c>
    </row>
    <row r="233" spans="1:17" s="10" customFormat="1" ht="15">
      <c r="A233" s="23" t="s">
        <v>647</v>
      </c>
      <c r="B233" s="23" t="s">
        <v>323</v>
      </c>
      <c r="C233" s="23"/>
      <c r="D233" s="23" t="s">
        <v>667</v>
      </c>
      <c r="E233" s="32" t="s">
        <v>670</v>
      </c>
      <c r="F233" s="50">
        <f aca="true" t="shared" si="55" ref="F233:F248">G233+J233</f>
        <v>0</v>
      </c>
      <c r="G233" s="50"/>
      <c r="H233" s="50"/>
      <c r="I233" s="50"/>
      <c r="J233" s="50"/>
      <c r="K233" s="50">
        <f aca="true" t="shared" si="56" ref="K233:K248">L233+O233</f>
        <v>17322400</v>
      </c>
      <c r="L233" s="50"/>
      <c r="M233" s="50"/>
      <c r="N233" s="50"/>
      <c r="O233" s="50">
        <v>17322400</v>
      </c>
      <c r="P233" s="50">
        <v>17322400</v>
      </c>
      <c r="Q233" s="56">
        <f aca="true" t="shared" si="57" ref="Q233:Q248">F233+K233</f>
        <v>17322400</v>
      </c>
    </row>
    <row r="234" spans="1:17" s="10" customFormat="1" ht="90">
      <c r="A234" s="23" t="s">
        <v>648</v>
      </c>
      <c r="B234" s="23" t="s">
        <v>325</v>
      </c>
      <c r="C234" s="23"/>
      <c r="D234" s="23" t="s">
        <v>668</v>
      </c>
      <c r="E234" s="32" t="s">
        <v>708</v>
      </c>
      <c r="F234" s="50">
        <f t="shared" si="55"/>
        <v>0</v>
      </c>
      <c r="G234" s="50"/>
      <c r="H234" s="50"/>
      <c r="I234" s="50"/>
      <c r="J234" s="50"/>
      <c r="K234" s="50">
        <f t="shared" si="56"/>
        <v>164980519</v>
      </c>
      <c r="L234" s="50"/>
      <c r="M234" s="50"/>
      <c r="N234" s="50"/>
      <c r="O234" s="50">
        <v>164980519</v>
      </c>
      <c r="P234" s="50">
        <v>164980519</v>
      </c>
      <c r="Q234" s="56">
        <f t="shared" si="57"/>
        <v>164980519</v>
      </c>
    </row>
    <row r="235" spans="1:17" s="10" customFormat="1" ht="150">
      <c r="A235" s="23" t="s">
        <v>649</v>
      </c>
      <c r="B235" s="23" t="s">
        <v>466</v>
      </c>
      <c r="C235" s="23"/>
      <c r="D235" s="23" t="s">
        <v>427</v>
      </c>
      <c r="E235" s="32" t="s">
        <v>50</v>
      </c>
      <c r="F235" s="50">
        <f t="shared" si="55"/>
        <v>0</v>
      </c>
      <c r="G235" s="50"/>
      <c r="H235" s="50"/>
      <c r="I235" s="50"/>
      <c r="J235" s="50"/>
      <c r="K235" s="50">
        <f t="shared" si="56"/>
        <v>52020000</v>
      </c>
      <c r="L235" s="50"/>
      <c r="M235" s="50"/>
      <c r="N235" s="50"/>
      <c r="O235" s="50">
        <v>52020000</v>
      </c>
      <c r="P235" s="50">
        <v>52020000</v>
      </c>
      <c r="Q235" s="56">
        <f t="shared" si="57"/>
        <v>52020000</v>
      </c>
    </row>
    <row r="236" spans="1:17" s="10" customFormat="1" ht="60">
      <c r="A236" s="23" t="s">
        <v>650</v>
      </c>
      <c r="B236" s="23" t="s">
        <v>468</v>
      </c>
      <c r="C236" s="23"/>
      <c r="D236" s="23" t="s">
        <v>430</v>
      </c>
      <c r="E236" s="32" t="s">
        <v>703</v>
      </c>
      <c r="F236" s="50">
        <f t="shared" si="55"/>
        <v>0</v>
      </c>
      <c r="G236" s="50"/>
      <c r="H236" s="50"/>
      <c r="I236" s="50"/>
      <c r="J236" s="50"/>
      <c r="K236" s="50">
        <f t="shared" si="56"/>
        <v>10023000</v>
      </c>
      <c r="L236" s="50"/>
      <c r="M236" s="50"/>
      <c r="N236" s="50"/>
      <c r="O236" s="50">
        <v>10023000</v>
      </c>
      <c r="P236" s="50">
        <v>10023000</v>
      </c>
      <c r="Q236" s="56">
        <f t="shared" si="57"/>
        <v>10023000</v>
      </c>
    </row>
    <row r="237" spans="1:17" s="10" customFormat="1" ht="30">
      <c r="A237" s="23" t="s">
        <v>651</v>
      </c>
      <c r="B237" s="23" t="s">
        <v>482</v>
      </c>
      <c r="C237" s="23"/>
      <c r="D237" s="23" t="s">
        <v>434</v>
      </c>
      <c r="E237" s="32" t="s">
        <v>696</v>
      </c>
      <c r="F237" s="50">
        <f t="shared" si="55"/>
        <v>0</v>
      </c>
      <c r="G237" s="50"/>
      <c r="H237" s="50"/>
      <c r="I237" s="50"/>
      <c r="J237" s="50"/>
      <c r="K237" s="50">
        <f t="shared" si="56"/>
        <v>19943200</v>
      </c>
      <c r="L237" s="50"/>
      <c r="M237" s="50"/>
      <c r="N237" s="50"/>
      <c r="O237" s="50">
        <v>19943200</v>
      </c>
      <c r="P237" s="50">
        <v>19943200</v>
      </c>
      <c r="Q237" s="56">
        <f t="shared" si="57"/>
        <v>19943200</v>
      </c>
    </row>
    <row r="238" spans="1:17" s="10" customFormat="1" ht="30">
      <c r="A238" s="23" t="s">
        <v>652</v>
      </c>
      <c r="B238" s="23" t="s">
        <v>82</v>
      </c>
      <c r="C238" s="23"/>
      <c r="D238" s="23" t="s">
        <v>435</v>
      </c>
      <c r="E238" s="32" t="s">
        <v>697</v>
      </c>
      <c r="F238" s="50">
        <f t="shared" si="55"/>
        <v>0</v>
      </c>
      <c r="G238" s="50"/>
      <c r="H238" s="50"/>
      <c r="I238" s="50"/>
      <c r="J238" s="50"/>
      <c r="K238" s="50">
        <f t="shared" si="56"/>
        <v>3300000</v>
      </c>
      <c r="L238" s="50"/>
      <c r="M238" s="50"/>
      <c r="N238" s="50"/>
      <c r="O238" s="50">
        <v>3300000</v>
      </c>
      <c r="P238" s="50">
        <v>3300000</v>
      </c>
      <c r="Q238" s="56">
        <f t="shared" si="57"/>
        <v>3300000</v>
      </c>
    </row>
    <row r="239" spans="1:17" s="45" customFormat="1" ht="28.5">
      <c r="A239" s="34" t="s">
        <v>653</v>
      </c>
      <c r="B239" s="34" t="s">
        <v>663</v>
      </c>
      <c r="C239" s="34"/>
      <c r="D239" s="34"/>
      <c r="E239" s="35" t="s">
        <v>671</v>
      </c>
      <c r="F239" s="56">
        <f t="shared" si="55"/>
        <v>0</v>
      </c>
      <c r="G239" s="56">
        <f>G240</f>
        <v>0</v>
      </c>
      <c r="H239" s="56">
        <f>H240</f>
        <v>0</v>
      </c>
      <c r="I239" s="56">
        <f>I240</f>
        <v>0</v>
      </c>
      <c r="J239" s="56">
        <f>J240</f>
        <v>0</v>
      </c>
      <c r="K239" s="56">
        <f t="shared" si="56"/>
        <v>10751534</v>
      </c>
      <c r="L239" s="56">
        <f>L240</f>
        <v>0</v>
      </c>
      <c r="M239" s="56">
        <f>M240</f>
        <v>0</v>
      </c>
      <c r="N239" s="56">
        <f>N240</f>
        <v>0</v>
      </c>
      <c r="O239" s="56">
        <f>O240</f>
        <v>10751534</v>
      </c>
      <c r="P239" s="56">
        <f>P240</f>
        <v>10751534</v>
      </c>
      <c r="Q239" s="56">
        <f t="shared" si="57"/>
        <v>10751534</v>
      </c>
    </row>
    <row r="240" spans="1:17" s="31" customFormat="1" ht="60">
      <c r="A240" s="36" t="s">
        <v>654</v>
      </c>
      <c r="B240" s="36" t="s">
        <v>664</v>
      </c>
      <c r="C240" s="36"/>
      <c r="D240" s="36" t="s">
        <v>669</v>
      </c>
      <c r="E240" s="33" t="s">
        <v>672</v>
      </c>
      <c r="F240" s="54">
        <f t="shared" si="55"/>
        <v>0</v>
      </c>
      <c r="G240" s="54"/>
      <c r="H240" s="54"/>
      <c r="I240" s="54"/>
      <c r="J240" s="54"/>
      <c r="K240" s="54">
        <f t="shared" si="56"/>
        <v>10751534</v>
      </c>
      <c r="L240" s="54"/>
      <c r="M240" s="54"/>
      <c r="N240" s="54"/>
      <c r="O240" s="54">
        <v>10751534</v>
      </c>
      <c r="P240" s="54">
        <v>10751534</v>
      </c>
      <c r="Q240" s="55">
        <f t="shared" si="57"/>
        <v>10751534</v>
      </c>
    </row>
    <row r="241" spans="1:17" s="10" customFormat="1" ht="45">
      <c r="A241" s="23" t="s">
        <v>655</v>
      </c>
      <c r="B241" s="23" t="s">
        <v>496</v>
      </c>
      <c r="C241" s="23"/>
      <c r="D241" s="23" t="s">
        <v>329</v>
      </c>
      <c r="E241" s="32" t="s">
        <v>179</v>
      </c>
      <c r="F241" s="50">
        <f t="shared" si="55"/>
        <v>0</v>
      </c>
      <c r="G241" s="50"/>
      <c r="H241" s="50"/>
      <c r="I241" s="50"/>
      <c r="J241" s="50"/>
      <c r="K241" s="50">
        <f t="shared" si="56"/>
        <v>700000</v>
      </c>
      <c r="L241" s="50"/>
      <c r="M241" s="50"/>
      <c r="N241" s="50"/>
      <c r="O241" s="50">
        <v>700000</v>
      </c>
      <c r="P241" s="50">
        <v>700000</v>
      </c>
      <c r="Q241" s="56">
        <f t="shared" si="57"/>
        <v>700000</v>
      </c>
    </row>
    <row r="242" spans="1:17" s="45" customFormat="1" ht="28.5">
      <c r="A242" s="34" t="s">
        <v>656</v>
      </c>
      <c r="B242" s="34" t="s">
        <v>552</v>
      </c>
      <c r="C242" s="34"/>
      <c r="D242" s="34"/>
      <c r="E242" s="35" t="s">
        <v>577</v>
      </c>
      <c r="F242" s="56">
        <f>G242+J242</f>
        <v>0</v>
      </c>
      <c r="G242" s="56">
        <f>G243</f>
        <v>0</v>
      </c>
      <c r="H242" s="56">
        <f>H243</f>
        <v>0</v>
      </c>
      <c r="I242" s="56">
        <f>I243</f>
        <v>0</v>
      </c>
      <c r="J242" s="56">
        <f>J243</f>
        <v>0</v>
      </c>
      <c r="K242" s="56">
        <f>L242+O242</f>
        <v>200000</v>
      </c>
      <c r="L242" s="56">
        <f>L243</f>
        <v>0</v>
      </c>
      <c r="M242" s="56">
        <f>M243</f>
        <v>0</v>
      </c>
      <c r="N242" s="56">
        <f>N243</f>
        <v>0</v>
      </c>
      <c r="O242" s="56">
        <f>O243</f>
        <v>200000</v>
      </c>
      <c r="P242" s="56">
        <f>P243</f>
        <v>200000</v>
      </c>
      <c r="Q242" s="56">
        <f>F242+K242</f>
        <v>200000</v>
      </c>
    </row>
    <row r="243" spans="1:17" s="31" customFormat="1" ht="60">
      <c r="A243" s="36" t="s">
        <v>657</v>
      </c>
      <c r="B243" s="36" t="s">
        <v>518</v>
      </c>
      <c r="C243" s="36"/>
      <c r="D243" s="36" t="s">
        <v>433</v>
      </c>
      <c r="E243" s="33" t="s">
        <v>476</v>
      </c>
      <c r="F243" s="54">
        <f t="shared" si="55"/>
        <v>0</v>
      </c>
      <c r="G243" s="54"/>
      <c r="H243" s="54"/>
      <c r="I243" s="54"/>
      <c r="J243" s="54"/>
      <c r="K243" s="54">
        <f t="shared" si="56"/>
        <v>200000</v>
      </c>
      <c r="L243" s="54"/>
      <c r="M243" s="54"/>
      <c r="N243" s="54"/>
      <c r="O243" s="54">
        <v>200000</v>
      </c>
      <c r="P243" s="54">
        <v>200000</v>
      </c>
      <c r="Q243" s="55">
        <f t="shared" si="57"/>
        <v>200000</v>
      </c>
    </row>
    <row r="244" spans="1:17" s="45" customFormat="1" ht="28.5">
      <c r="A244" s="34" t="s">
        <v>658</v>
      </c>
      <c r="B244" s="34" t="s">
        <v>550</v>
      </c>
      <c r="C244" s="34"/>
      <c r="D244" s="34"/>
      <c r="E244" s="35" t="s">
        <v>578</v>
      </c>
      <c r="F244" s="56">
        <f>G244+J244</f>
        <v>0</v>
      </c>
      <c r="G244" s="56">
        <f>G245</f>
        <v>0</v>
      </c>
      <c r="H244" s="56">
        <f>H245</f>
        <v>0</v>
      </c>
      <c r="I244" s="56">
        <f>I245</f>
        <v>0</v>
      </c>
      <c r="J244" s="56">
        <f>J245</f>
        <v>0</v>
      </c>
      <c r="K244" s="56">
        <f>L244+O244</f>
        <v>300000</v>
      </c>
      <c r="L244" s="56">
        <f>L245</f>
        <v>0</v>
      </c>
      <c r="M244" s="56">
        <f>M245</f>
        <v>0</v>
      </c>
      <c r="N244" s="56">
        <f>N245</f>
        <v>0</v>
      </c>
      <c r="O244" s="56">
        <f>O245</f>
        <v>300000</v>
      </c>
      <c r="P244" s="56">
        <f>P245</f>
        <v>300000</v>
      </c>
      <c r="Q244" s="56">
        <f>F244+K244</f>
        <v>300000</v>
      </c>
    </row>
    <row r="245" spans="1:17" s="31" customFormat="1" ht="30">
      <c r="A245" s="36" t="s">
        <v>659</v>
      </c>
      <c r="B245" s="36" t="s">
        <v>665</v>
      </c>
      <c r="C245" s="36"/>
      <c r="D245" s="36" t="s">
        <v>433</v>
      </c>
      <c r="E245" s="33" t="s">
        <v>673</v>
      </c>
      <c r="F245" s="54">
        <f t="shared" si="55"/>
        <v>0</v>
      </c>
      <c r="G245" s="54"/>
      <c r="H245" s="54"/>
      <c r="I245" s="54"/>
      <c r="J245" s="54"/>
      <c r="K245" s="54">
        <f t="shared" si="56"/>
        <v>300000</v>
      </c>
      <c r="L245" s="54"/>
      <c r="M245" s="54"/>
      <c r="N245" s="54"/>
      <c r="O245" s="54">
        <v>300000</v>
      </c>
      <c r="P245" s="54">
        <v>300000</v>
      </c>
      <c r="Q245" s="55">
        <f t="shared" si="57"/>
        <v>300000</v>
      </c>
    </row>
    <row r="246" spans="1:17" s="45" customFormat="1" ht="42.75">
      <c r="A246" s="34" t="s">
        <v>660</v>
      </c>
      <c r="B246" s="34" t="s">
        <v>192</v>
      </c>
      <c r="C246" s="34"/>
      <c r="D246" s="34"/>
      <c r="E246" s="35" t="s">
        <v>193</v>
      </c>
      <c r="F246" s="56">
        <f>G246+J246</f>
        <v>0</v>
      </c>
      <c r="G246" s="56">
        <f>G247</f>
        <v>0</v>
      </c>
      <c r="H246" s="56">
        <f>H247</f>
        <v>0</v>
      </c>
      <c r="I246" s="56">
        <f>I247</f>
        <v>0</v>
      </c>
      <c r="J246" s="56">
        <f>J247</f>
        <v>0</v>
      </c>
      <c r="K246" s="56">
        <f>L246+O246</f>
        <v>1916600</v>
      </c>
      <c r="L246" s="56">
        <f>L247</f>
        <v>0</v>
      </c>
      <c r="M246" s="56">
        <f>M247</f>
        <v>0</v>
      </c>
      <c r="N246" s="56">
        <f>N247</f>
        <v>0</v>
      </c>
      <c r="O246" s="56">
        <f>O247</f>
        <v>1916600</v>
      </c>
      <c r="P246" s="56">
        <f>P247</f>
        <v>1916600</v>
      </c>
      <c r="Q246" s="56">
        <f>F246+K246</f>
        <v>1916600</v>
      </c>
    </row>
    <row r="247" spans="1:17" s="31" customFormat="1" ht="45">
      <c r="A247" s="36" t="s">
        <v>661</v>
      </c>
      <c r="B247" s="36" t="s">
        <v>666</v>
      </c>
      <c r="C247" s="36"/>
      <c r="D247" s="36" t="s">
        <v>341</v>
      </c>
      <c r="E247" s="33" t="s">
        <v>675</v>
      </c>
      <c r="F247" s="54">
        <f t="shared" si="55"/>
        <v>0</v>
      </c>
      <c r="G247" s="54"/>
      <c r="H247" s="54"/>
      <c r="I247" s="54"/>
      <c r="J247" s="54"/>
      <c r="K247" s="54">
        <f t="shared" si="56"/>
        <v>1916600</v>
      </c>
      <c r="L247" s="54"/>
      <c r="M247" s="54"/>
      <c r="N247" s="54"/>
      <c r="O247" s="54">
        <v>1916600</v>
      </c>
      <c r="P247" s="54">
        <v>1916600</v>
      </c>
      <c r="Q247" s="55">
        <f t="shared" si="57"/>
        <v>1916600</v>
      </c>
    </row>
    <row r="248" spans="1:17" s="45" customFormat="1" ht="28.5">
      <c r="A248" s="34" t="s">
        <v>662</v>
      </c>
      <c r="B248" s="34" t="s">
        <v>201</v>
      </c>
      <c r="C248" s="34"/>
      <c r="D248" s="34" t="s">
        <v>341</v>
      </c>
      <c r="E248" s="35" t="s">
        <v>674</v>
      </c>
      <c r="F248" s="56">
        <f t="shared" si="55"/>
        <v>0</v>
      </c>
      <c r="G248" s="56"/>
      <c r="H248" s="56"/>
      <c r="I248" s="56"/>
      <c r="J248" s="56"/>
      <c r="K248" s="56">
        <f t="shared" si="56"/>
        <v>6000000</v>
      </c>
      <c r="L248" s="56"/>
      <c r="M248" s="56"/>
      <c r="N248" s="56"/>
      <c r="O248" s="56">
        <v>6000000</v>
      </c>
      <c r="P248" s="56">
        <v>6000000</v>
      </c>
      <c r="Q248" s="56">
        <f t="shared" si="57"/>
        <v>6000000</v>
      </c>
    </row>
    <row r="249" spans="1:17" s="10" customFormat="1" ht="30" hidden="1">
      <c r="A249" s="79" t="s">
        <v>62</v>
      </c>
      <c r="B249" s="79" t="s">
        <v>309</v>
      </c>
      <c r="C249" s="79" t="s">
        <v>365</v>
      </c>
      <c r="D249" s="79" t="s">
        <v>346</v>
      </c>
      <c r="E249" s="32" t="s">
        <v>601</v>
      </c>
      <c r="F249" s="50">
        <f aca="true" t="shared" si="58" ref="F249:F256">G249+J249</f>
        <v>0</v>
      </c>
      <c r="G249" s="50"/>
      <c r="H249" s="50"/>
      <c r="I249" s="50"/>
      <c r="J249" s="50"/>
      <c r="K249" s="50">
        <f aca="true" t="shared" si="59" ref="K249:K255">L249+O249</f>
        <v>0</v>
      </c>
      <c r="L249" s="50"/>
      <c r="M249" s="50"/>
      <c r="N249" s="50"/>
      <c r="O249" s="50"/>
      <c r="P249" s="50"/>
      <c r="Q249" s="56">
        <f aca="true" t="shared" si="60" ref="Q249:Q256">F249+K249</f>
        <v>0</v>
      </c>
    </row>
    <row r="250" spans="1:17" s="10" customFormat="1" ht="15" hidden="1">
      <c r="A250" s="79"/>
      <c r="B250" s="79"/>
      <c r="C250" s="79"/>
      <c r="D250" s="79"/>
      <c r="E250" s="33" t="s">
        <v>368</v>
      </c>
      <c r="F250" s="50">
        <f t="shared" si="58"/>
        <v>0</v>
      </c>
      <c r="G250" s="50"/>
      <c r="H250" s="50"/>
      <c r="I250" s="50"/>
      <c r="J250" s="50"/>
      <c r="K250" s="50">
        <f t="shared" si="59"/>
        <v>0</v>
      </c>
      <c r="L250" s="50"/>
      <c r="M250" s="50"/>
      <c r="N250" s="50"/>
      <c r="O250" s="50"/>
      <c r="P250" s="50"/>
      <c r="Q250" s="56">
        <f t="shared" si="60"/>
        <v>0</v>
      </c>
    </row>
    <row r="251" spans="1:17" s="10" customFormat="1" ht="30" hidden="1">
      <c r="A251" s="79"/>
      <c r="B251" s="79"/>
      <c r="C251" s="79"/>
      <c r="D251" s="79"/>
      <c r="E251" s="33" t="s">
        <v>370</v>
      </c>
      <c r="F251" s="52">
        <f t="shared" si="58"/>
        <v>0</v>
      </c>
      <c r="G251" s="52"/>
      <c r="H251" s="52"/>
      <c r="I251" s="52"/>
      <c r="J251" s="52"/>
      <c r="K251" s="52">
        <f t="shared" si="59"/>
        <v>0</v>
      </c>
      <c r="L251" s="52"/>
      <c r="M251" s="52"/>
      <c r="N251" s="52"/>
      <c r="O251" s="52"/>
      <c r="P251" s="52"/>
      <c r="Q251" s="55">
        <f t="shared" si="60"/>
        <v>0</v>
      </c>
    </row>
    <row r="252" spans="1:17" s="45" customFormat="1" ht="29.25" customHeight="1">
      <c r="A252" s="34" t="s">
        <v>239</v>
      </c>
      <c r="B252" s="34" t="s">
        <v>240</v>
      </c>
      <c r="C252" s="34" t="s">
        <v>445</v>
      </c>
      <c r="D252" s="34"/>
      <c r="E252" s="69" t="s">
        <v>715</v>
      </c>
      <c r="F252" s="56">
        <f>G252+J252</f>
        <v>0</v>
      </c>
      <c r="G252" s="56">
        <f>G253+G256+G259+G262+G265</f>
        <v>0</v>
      </c>
      <c r="H252" s="56">
        <f>H253+H256+H259+H262+H265</f>
        <v>0</v>
      </c>
      <c r="I252" s="56">
        <f>I253+I256+I259+I262+I265</f>
        <v>0</v>
      </c>
      <c r="J252" s="56">
        <f>J253+J256+J259+J262+J265</f>
        <v>0</v>
      </c>
      <c r="K252" s="56">
        <f>L252+O252</f>
        <v>596531469</v>
      </c>
      <c r="L252" s="56">
        <f>L253+L256+L259+L262+L265</f>
        <v>0</v>
      </c>
      <c r="M252" s="56">
        <f>M253+M256+M259+M262+M265</f>
        <v>0</v>
      </c>
      <c r="N252" s="56">
        <f>N253+N256+N259+N262+N265</f>
        <v>0</v>
      </c>
      <c r="O252" s="56">
        <f>O253+O256+O259+O262+O265</f>
        <v>596531469</v>
      </c>
      <c r="P252" s="56">
        <f>P253+P256+P259+P262+P265</f>
        <v>596531469</v>
      </c>
      <c r="Q252" s="56">
        <f>F252+K252</f>
        <v>596531469</v>
      </c>
    </row>
    <row r="253" spans="1:17" s="31" customFormat="1" ht="30" customHeight="1">
      <c r="A253" s="44" t="s">
        <v>241</v>
      </c>
      <c r="B253" s="44" t="s">
        <v>242</v>
      </c>
      <c r="C253" s="44" t="s">
        <v>445</v>
      </c>
      <c r="D253" s="44" t="s">
        <v>346</v>
      </c>
      <c r="E253" s="70" t="s">
        <v>639</v>
      </c>
      <c r="F253" s="54">
        <f t="shared" si="58"/>
        <v>0</v>
      </c>
      <c r="G253" s="54"/>
      <c r="H253" s="54"/>
      <c r="I253" s="54"/>
      <c r="J253" s="54"/>
      <c r="K253" s="54">
        <f t="shared" si="59"/>
        <v>251890643</v>
      </c>
      <c r="L253" s="54"/>
      <c r="M253" s="54"/>
      <c r="N253" s="54"/>
      <c r="O253" s="54">
        <v>251890643</v>
      </c>
      <c r="P253" s="54">
        <v>251890643</v>
      </c>
      <c r="Q253" s="55">
        <f t="shared" si="60"/>
        <v>251890643</v>
      </c>
    </row>
    <row r="254" spans="1:17" s="10" customFormat="1" ht="15" customHeight="1" hidden="1">
      <c r="A254" s="59"/>
      <c r="B254" s="59"/>
      <c r="C254" s="59"/>
      <c r="D254" s="59"/>
      <c r="E254" s="47" t="s">
        <v>368</v>
      </c>
      <c r="F254" s="71">
        <f t="shared" si="58"/>
        <v>0</v>
      </c>
      <c r="G254" s="71"/>
      <c r="H254" s="71"/>
      <c r="I254" s="71"/>
      <c r="J254" s="71"/>
      <c r="K254" s="71">
        <f t="shared" si="59"/>
        <v>0</v>
      </c>
      <c r="L254" s="71"/>
      <c r="M254" s="71"/>
      <c r="N254" s="71"/>
      <c r="O254" s="71"/>
      <c r="P254" s="71"/>
      <c r="Q254" s="72">
        <f t="shared" si="60"/>
        <v>0</v>
      </c>
    </row>
    <row r="255" spans="1:17" s="10" customFormat="1" ht="30" customHeight="1" hidden="1">
      <c r="A255" s="60"/>
      <c r="B255" s="60"/>
      <c r="C255" s="60"/>
      <c r="D255" s="60"/>
      <c r="E255" s="33" t="s">
        <v>370</v>
      </c>
      <c r="F255" s="52">
        <f t="shared" si="58"/>
        <v>0</v>
      </c>
      <c r="G255" s="52"/>
      <c r="H255" s="52"/>
      <c r="I255" s="52"/>
      <c r="J255" s="52"/>
      <c r="K255" s="52">
        <f t="shared" si="59"/>
        <v>0</v>
      </c>
      <c r="L255" s="52"/>
      <c r="M255" s="52"/>
      <c r="N255" s="52"/>
      <c r="O255" s="52"/>
      <c r="P255" s="52"/>
      <c r="Q255" s="55">
        <f t="shared" si="60"/>
        <v>0</v>
      </c>
    </row>
    <row r="256" spans="1:17" s="31" customFormat="1" ht="30" customHeight="1">
      <c r="A256" s="36" t="s">
        <v>243</v>
      </c>
      <c r="B256" s="36" t="s">
        <v>244</v>
      </c>
      <c r="C256" s="36">
        <v>150114</v>
      </c>
      <c r="D256" s="36" t="s">
        <v>346</v>
      </c>
      <c r="E256" s="70" t="s">
        <v>630</v>
      </c>
      <c r="F256" s="54">
        <f t="shared" si="58"/>
        <v>0</v>
      </c>
      <c r="G256" s="54"/>
      <c r="H256" s="54"/>
      <c r="I256" s="54"/>
      <c r="J256" s="54"/>
      <c r="K256" s="54">
        <f aca="true" t="shared" si="61" ref="K256:K273">L256+O256</f>
        <v>192868408</v>
      </c>
      <c r="L256" s="54"/>
      <c r="M256" s="54"/>
      <c r="N256" s="54"/>
      <c r="O256" s="54">
        <v>192868408</v>
      </c>
      <c r="P256" s="54">
        <v>192868408</v>
      </c>
      <c r="Q256" s="55">
        <f t="shared" si="60"/>
        <v>192868408</v>
      </c>
    </row>
    <row r="257" spans="1:17" s="31" customFormat="1" ht="15" hidden="1">
      <c r="A257" s="59"/>
      <c r="B257" s="59"/>
      <c r="C257" s="59"/>
      <c r="D257" s="59"/>
      <c r="E257" s="47" t="s">
        <v>368</v>
      </c>
      <c r="F257" s="71">
        <f aca="true" t="shared" si="62" ref="F257:F265">G257+J257</f>
        <v>0</v>
      </c>
      <c r="G257" s="71"/>
      <c r="H257" s="71"/>
      <c r="I257" s="71"/>
      <c r="J257" s="71"/>
      <c r="K257" s="71">
        <f t="shared" si="61"/>
        <v>0</v>
      </c>
      <c r="L257" s="71"/>
      <c r="M257" s="71"/>
      <c r="N257" s="71"/>
      <c r="O257" s="71"/>
      <c r="P257" s="71"/>
      <c r="Q257" s="72">
        <f aca="true" t="shared" si="63" ref="Q257:Q265">F257+K257</f>
        <v>0</v>
      </c>
    </row>
    <row r="258" spans="1:17" s="31" customFormat="1" ht="30" hidden="1">
      <c r="A258" s="60"/>
      <c r="B258" s="60"/>
      <c r="C258" s="60"/>
      <c r="D258" s="60"/>
      <c r="E258" s="33" t="s">
        <v>370</v>
      </c>
      <c r="F258" s="52">
        <f t="shared" si="62"/>
        <v>0</v>
      </c>
      <c r="G258" s="52"/>
      <c r="H258" s="52"/>
      <c r="I258" s="52"/>
      <c r="J258" s="52"/>
      <c r="K258" s="52">
        <f t="shared" si="61"/>
        <v>0</v>
      </c>
      <c r="L258" s="52"/>
      <c r="M258" s="52"/>
      <c r="N258" s="52"/>
      <c r="O258" s="52"/>
      <c r="P258" s="52"/>
      <c r="Q258" s="55">
        <f t="shared" si="63"/>
        <v>0</v>
      </c>
    </row>
    <row r="259" spans="1:17" s="31" customFormat="1" ht="30" customHeight="1">
      <c r="A259" s="44" t="s">
        <v>676</v>
      </c>
      <c r="B259" s="44" t="s">
        <v>629</v>
      </c>
      <c r="C259" s="44"/>
      <c r="D259" s="44" t="s">
        <v>346</v>
      </c>
      <c r="E259" s="70" t="s">
        <v>681</v>
      </c>
      <c r="F259" s="54">
        <f t="shared" si="62"/>
        <v>0</v>
      </c>
      <c r="G259" s="54"/>
      <c r="H259" s="54"/>
      <c r="I259" s="54"/>
      <c r="J259" s="54"/>
      <c r="K259" s="54">
        <f t="shared" si="61"/>
        <v>5086300</v>
      </c>
      <c r="L259" s="54"/>
      <c r="M259" s="54"/>
      <c r="N259" s="54"/>
      <c r="O259" s="54">
        <v>5086300</v>
      </c>
      <c r="P259" s="54">
        <v>5086300</v>
      </c>
      <c r="Q259" s="55">
        <f t="shared" si="63"/>
        <v>5086300</v>
      </c>
    </row>
    <row r="260" spans="1:17" s="31" customFormat="1" ht="15" hidden="1">
      <c r="A260" s="59"/>
      <c r="B260" s="59"/>
      <c r="C260" s="59"/>
      <c r="D260" s="59"/>
      <c r="E260" s="47" t="s">
        <v>368</v>
      </c>
      <c r="F260" s="71">
        <f t="shared" si="62"/>
        <v>0</v>
      </c>
      <c r="G260" s="71"/>
      <c r="H260" s="71"/>
      <c r="I260" s="71"/>
      <c r="J260" s="71"/>
      <c r="K260" s="71">
        <f t="shared" si="61"/>
        <v>0</v>
      </c>
      <c r="L260" s="71"/>
      <c r="M260" s="71"/>
      <c r="N260" s="71"/>
      <c r="O260" s="71"/>
      <c r="P260" s="71"/>
      <c r="Q260" s="72">
        <f t="shared" si="63"/>
        <v>0</v>
      </c>
    </row>
    <row r="261" spans="1:17" s="31" customFormat="1" ht="30" hidden="1">
      <c r="A261" s="60"/>
      <c r="B261" s="60"/>
      <c r="C261" s="60"/>
      <c r="D261" s="60"/>
      <c r="E261" s="33" t="s">
        <v>370</v>
      </c>
      <c r="F261" s="52">
        <f t="shared" si="62"/>
        <v>0</v>
      </c>
      <c r="G261" s="52"/>
      <c r="H261" s="52"/>
      <c r="I261" s="52"/>
      <c r="J261" s="52"/>
      <c r="K261" s="52">
        <f t="shared" si="61"/>
        <v>0</v>
      </c>
      <c r="L261" s="52"/>
      <c r="M261" s="52"/>
      <c r="N261" s="52"/>
      <c r="O261" s="52"/>
      <c r="P261" s="52"/>
      <c r="Q261" s="55">
        <f t="shared" si="63"/>
        <v>0</v>
      </c>
    </row>
    <row r="262" spans="1:17" s="31" customFormat="1" ht="30" customHeight="1">
      <c r="A262" s="44" t="s">
        <v>677</v>
      </c>
      <c r="B262" s="44" t="s">
        <v>679</v>
      </c>
      <c r="C262" s="44"/>
      <c r="D262" s="44" t="s">
        <v>346</v>
      </c>
      <c r="E262" s="70" t="s">
        <v>682</v>
      </c>
      <c r="F262" s="54">
        <f>G262+J262</f>
        <v>0</v>
      </c>
      <c r="G262" s="54"/>
      <c r="H262" s="54"/>
      <c r="I262" s="54"/>
      <c r="J262" s="54"/>
      <c r="K262" s="54">
        <f t="shared" si="61"/>
        <v>7500000</v>
      </c>
      <c r="L262" s="54"/>
      <c r="M262" s="54"/>
      <c r="N262" s="54"/>
      <c r="O262" s="54">
        <v>7500000</v>
      </c>
      <c r="P262" s="54">
        <v>7500000</v>
      </c>
      <c r="Q262" s="55">
        <f>F262+K262</f>
        <v>7500000</v>
      </c>
    </row>
    <row r="263" spans="1:17" s="31" customFormat="1" ht="15" hidden="1">
      <c r="A263" s="59"/>
      <c r="B263" s="59"/>
      <c r="C263" s="59"/>
      <c r="D263" s="59"/>
      <c r="E263" s="47" t="s">
        <v>368</v>
      </c>
      <c r="F263" s="71">
        <f>G263+J263</f>
        <v>0</v>
      </c>
      <c r="G263" s="71"/>
      <c r="H263" s="71"/>
      <c r="I263" s="71"/>
      <c r="J263" s="71"/>
      <c r="K263" s="71">
        <f t="shared" si="61"/>
        <v>0</v>
      </c>
      <c r="L263" s="71"/>
      <c r="M263" s="71"/>
      <c r="N263" s="71"/>
      <c r="O263" s="71"/>
      <c r="P263" s="71"/>
      <c r="Q263" s="72">
        <f>F263+K263</f>
        <v>0</v>
      </c>
    </row>
    <row r="264" spans="1:17" s="31" customFormat="1" ht="30" hidden="1">
      <c r="A264" s="60"/>
      <c r="B264" s="60"/>
      <c r="C264" s="60"/>
      <c r="D264" s="60"/>
      <c r="E264" s="33" t="s">
        <v>370</v>
      </c>
      <c r="F264" s="52">
        <f>G264+J264</f>
        <v>0</v>
      </c>
      <c r="G264" s="52"/>
      <c r="H264" s="52"/>
      <c r="I264" s="52"/>
      <c r="J264" s="52"/>
      <c r="K264" s="52">
        <f t="shared" si="61"/>
        <v>0</v>
      </c>
      <c r="L264" s="52"/>
      <c r="M264" s="52"/>
      <c r="N264" s="52"/>
      <c r="O264" s="52"/>
      <c r="P264" s="52"/>
      <c r="Q264" s="55">
        <f>F264+K264</f>
        <v>0</v>
      </c>
    </row>
    <row r="265" spans="1:17" s="31" customFormat="1" ht="45">
      <c r="A265" s="44" t="s">
        <v>678</v>
      </c>
      <c r="B265" s="44" t="s">
        <v>680</v>
      </c>
      <c r="C265" s="44"/>
      <c r="D265" s="44" t="s">
        <v>346</v>
      </c>
      <c r="E265" s="70" t="s">
        <v>683</v>
      </c>
      <c r="F265" s="54">
        <f t="shared" si="62"/>
        <v>0</v>
      </c>
      <c r="G265" s="54"/>
      <c r="H265" s="54"/>
      <c r="I265" s="54"/>
      <c r="J265" s="54"/>
      <c r="K265" s="54">
        <f t="shared" si="61"/>
        <v>139186118</v>
      </c>
      <c r="L265" s="54"/>
      <c r="M265" s="54"/>
      <c r="N265" s="54"/>
      <c r="O265" s="54">
        <v>139186118</v>
      </c>
      <c r="P265" s="54">
        <v>139186118</v>
      </c>
      <c r="Q265" s="55">
        <f t="shared" si="63"/>
        <v>139186118</v>
      </c>
    </row>
    <row r="266" spans="1:17" s="31" customFormat="1" ht="15" hidden="1">
      <c r="A266" s="59"/>
      <c r="B266" s="59"/>
      <c r="C266" s="59"/>
      <c r="D266" s="59"/>
      <c r="E266" s="47" t="s">
        <v>368</v>
      </c>
      <c r="F266" s="71">
        <f aca="true" t="shared" si="64" ref="F266:F273">G266+J266</f>
        <v>0</v>
      </c>
      <c r="G266" s="71"/>
      <c r="H266" s="71"/>
      <c r="I266" s="71"/>
      <c r="J266" s="71"/>
      <c r="K266" s="71">
        <f t="shared" si="61"/>
        <v>0</v>
      </c>
      <c r="L266" s="71"/>
      <c r="M266" s="71"/>
      <c r="N266" s="71"/>
      <c r="O266" s="71"/>
      <c r="P266" s="71"/>
      <c r="Q266" s="72">
        <f aca="true" t="shared" si="65" ref="Q266:Q273">F266+K266</f>
        <v>0</v>
      </c>
    </row>
    <row r="267" spans="1:17" s="31" customFormat="1" ht="30" hidden="1">
      <c r="A267" s="60"/>
      <c r="B267" s="60"/>
      <c r="C267" s="60"/>
      <c r="D267" s="60"/>
      <c r="E267" s="33" t="s">
        <v>370</v>
      </c>
      <c r="F267" s="52">
        <f t="shared" si="64"/>
        <v>0</v>
      </c>
      <c r="G267" s="52"/>
      <c r="H267" s="52"/>
      <c r="I267" s="52"/>
      <c r="J267" s="52"/>
      <c r="K267" s="52">
        <f t="shared" si="61"/>
        <v>0</v>
      </c>
      <c r="L267" s="52"/>
      <c r="M267" s="52"/>
      <c r="N267" s="52"/>
      <c r="O267" s="52"/>
      <c r="P267" s="52"/>
      <c r="Q267" s="55">
        <f t="shared" si="65"/>
        <v>0</v>
      </c>
    </row>
    <row r="268" spans="1:17" s="10" customFormat="1" ht="60">
      <c r="A268" s="23" t="s">
        <v>684</v>
      </c>
      <c r="B268" s="23" t="s">
        <v>686</v>
      </c>
      <c r="C268" s="23"/>
      <c r="D268" s="23" t="s">
        <v>346</v>
      </c>
      <c r="E268" s="32" t="s">
        <v>688</v>
      </c>
      <c r="F268" s="50">
        <f t="shared" si="64"/>
        <v>0</v>
      </c>
      <c r="G268" s="50"/>
      <c r="H268" s="50"/>
      <c r="I268" s="50"/>
      <c r="J268" s="50"/>
      <c r="K268" s="50">
        <f t="shared" si="61"/>
        <v>26800000</v>
      </c>
      <c r="L268" s="50"/>
      <c r="M268" s="50"/>
      <c r="N268" s="50"/>
      <c r="O268" s="50">
        <v>26800000</v>
      </c>
      <c r="P268" s="50">
        <v>26800000</v>
      </c>
      <c r="Q268" s="56">
        <f t="shared" si="65"/>
        <v>26800000</v>
      </c>
    </row>
    <row r="269" spans="1:17" s="10" customFormat="1" ht="30">
      <c r="A269" s="23" t="s">
        <v>685</v>
      </c>
      <c r="B269" s="23" t="s">
        <v>687</v>
      </c>
      <c r="C269" s="23"/>
      <c r="D269" s="23" t="s">
        <v>346</v>
      </c>
      <c r="E269" s="32" t="s">
        <v>689</v>
      </c>
      <c r="F269" s="50">
        <f t="shared" si="64"/>
        <v>0</v>
      </c>
      <c r="G269" s="50"/>
      <c r="H269" s="50"/>
      <c r="I269" s="50"/>
      <c r="J269" s="50"/>
      <c r="K269" s="50">
        <f t="shared" si="61"/>
        <v>8100000</v>
      </c>
      <c r="L269" s="50"/>
      <c r="M269" s="50"/>
      <c r="N269" s="50"/>
      <c r="O269" s="50">
        <v>8100000</v>
      </c>
      <c r="P269" s="50">
        <v>8100000</v>
      </c>
      <c r="Q269" s="56">
        <f t="shared" si="65"/>
        <v>8100000</v>
      </c>
    </row>
    <row r="270" spans="1:17" s="45" customFormat="1" ht="57">
      <c r="A270" s="34" t="s">
        <v>611</v>
      </c>
      <c r="B270" s="34" t="s">
        <v>612</v>
      </c>
      <c r="C270" s="34"/>
      <c r="D270" s="34"/>
      <c r="E270" s="35" t="s">
        <v>613</v>
      </c>
      <c r="F270" s="56">
        <f t="shared" si="64"/>
        <v>0</v>
      </c>
      <c r="G270" s="56">
        <f>G271</f>
        <v>0</v>
      </c>
      <c r="H270" s="56">
        <f>H271</f>
        <v>0</v>
      </c>
      <c r="I270" s="56">
        <f>I271</f>
        <v>0</v>
      </c>
      <c r="J270" s="56">
        <f>J271</f>
        <v>0</v>
      </c>
      <c r="K270" s="56">
        <f t="shared" si="61"/>
        <v>284809200</v>
      </c>
      <c r="L270" s="56">
        <f>L271</f>
        <v>0</v>
      </c>
      <c r="M270" s="56">
        <f>M271</f>
        <v>0</v>
      </c>
      <c r="N270" s="56">
        <f>N271</f>
        <v>0</v>
      </c>
      <c r="O270" s="56">
        <f>O271</f>
        <v>284809200</v>
      </c>
      <c r="P270" s="56">
        <f>P271</f>
        <v>284809200</v>
      </c>
      <c r="Q270" s="56">
        <f t="shared" si="65"/>
        <v>284809200</v>
      </c>
    </row>
    <row r="271" spans="1:17" s="31" customFormat="1" ht="136.5" customHeight="1">
      <c r="A271" s="36" t="s">
        <v>614</v>
      </c>
      <c r="B271" s="36" t="s">
        <v>615</v>
      </c>
      <c r="C271" s="36"/>
      <c r="D271" s="36" t="s">
        <v>366</v>
      </c>
      <c r="E271" s="33" t="s">
        <v>709</v>
      </c>
      <c r="F271" s="54">
        <f t="shared" si="64"/>
        <v>0</v>
      </c>
      <c r="G271" s="54"/>
      <c r="H271" s="54"/>
      <c r="I271" s="54"/>
      <c r="J271" s="54"/>
      <c r="K271" s="54">
        <f t="shared" si="61"/>
        <v>284809200</v>
      </c>
      <c r="L271" s="54"/>
      <c r="M271" s="54"/>
      <c r="N271" s="54"/>
      <c r="O271" s="54">
        <v>284809200</v>
      </c>
      <c r="P271" s="54">
        <v>284809200</v>
      </c>
      <c r="Q271" s="55">
        <f t="shared" si="65"/>
        <v>284809200</v>
      </c>
    </row>
    <row r="272" spans="1:17" s="45" customFormat="1" ht="14.25">
      <c r="A272" s="34" t="s">
        <v>245</v>
      </c>
      <c r="B272" s="34" t="s">
        <v>14</v>
      </c>
      <c r="C272" s="34" t="s">
        <v>334</v>
      </c>
      <c r="D272" s="34"/>
      <c r="E272" s="35" t="s">
        <v>15</v>
      </c>
      <c r="F272" s="56">
        <f t="shared" si="64"/>
        <v>3300000</v>
      </c>
      <c r="G272" s="56">
        <f>G273</f>
        <v>3300000</v>
      </c>
      <c r="H272" s="56">
        <f>H273</f>
        <v>0</v>
      </c>
      <c r="I272" s="56">
        <f>I273</f>
        <v>0</v>
      </c>
      <c r="J272" s="56">
        <f>J273</f>
        <v>0</v>
      </c>
      <c r="K272" s="56">
        <f t="shared" si="61"/>
        <v>0</v>
      </c>
      <c r="L272" s="56">
        <f>L273</f>
        <v>0</v>
      </c>
      <c r="M272" s="56">
        <f>M273</f>
        <v>0</v>
      </c>
      <c r="N272" s="56">
        <f>N273</f>
        <v>0</v>
      </c>
      <c r="O272" s="56">
        <f>O273</f>
        <v>0</v>
      </c>
      <c r="P272" s="56">
        <f>P273</f>
        <v>0</v>
      </c>
      <c r="Q272" s="56">
        <f t="shared" si="65"/>
        <v>3300000</v>
      </c>
    </row>
    <row r="273" spans="1:17" s="31" customFormat="1" ht="30">
      <c r="A273" s="36" t="s">
        <v>690</v>
      </c>
      <c r="B273" s="36" t="s">
        <v>691</v>
      </c>
      <c r="C273" s="36"/>
      <c r="D273" s="36" t="s">
        <v>366</v>
      </c>
      <c r="E273" s="33" t="s">
        <v>702</v>
      </c>
      <c r="F273" s="54">
        <f t="shared" si="64"/>
        <v>3300000</v>
      </c>
      <c r="G273" s="54">
        <v>3300000</v>
      </c>
      <c r="H273" s="54"/>
      <c r="I273" s="54"/>
      <c r="J273" s="54"/>
      <c r="K273" s="54">
        <f t="shared" si="61"/>
        <v>0</v>
      </c>
      <c r="L273" s="54"/>
      <c r="M273" s="54"/>
      <c r="N273" s="54"/>
      <c r="O273" s="54"/>
      <c r="P273" s="54"/>
      <c r="Q273" s="55">
        <f t="shared" si="65"/>
        <v>3300000</v>
      </c>
    </row>
    <row r="274" spans="1:17" s="10" customFormat="1" ht="24.75" customHeight="1" hidden="1">
      <c r="A274" s="23" t="s">
        <v>246</v>
      </c>
      <c r="B274" s="23" t="s">
        <v>17</v>
      </c>
      <c r="C274" s="23">
        <v>250380</v>
      </c>
      <c r="D274" s="23" t="s">
        <v>326</v>
      </c>
      <c r="E274" s="32" t="s">
        <v>16</v>
      </c>
      <c r="F274" s="50">
        <f>F276</f>
        <v>0</v>
      </c>
      <c r="G274" s="50">
        <f aca="true" t="shared" si="66" ref="G274:Q274">G276</f>
        <v>0</v>
      </c>
      <c r="H274" s="50">
        <f t="shared" si="66"/>
        <v>0</v>
      </c>
      <c r="I274" s="50">
        <f t="shared" si="66"/>
        <v>0</v>
      </c>
      <c r="J274" s="50">
        <f t="shared" si="66"/>
        <v>0</v>
      </c>
      <c r="K274" s="50">
        <f t="shared" si="66"/>
        <v>0</v>
      </c>
      <c r="L274" s="50">
        <f t="shared" si="66"/>
        <v>0</v>
      </c>
      <c r="M274" s="50">
        <f t="shared" si="66"/>
        <v>0</v>
      </c>
      <c r="N274" s="50">
        <f t="shared" si="66"/>
        <v>0</v>
      </c>
      <c r="O274" s="50">
        <f t="shared" si="66"/>
        <v>0</v>
      </c>
      <c r="P274" s="50">
        <f t="shared" si="66"/>
        <v>0</v>
      </c>
      <c r="Q274" s="56">
        <f t="shared" si="66"/>
        <v>0</v>
      </c>
    </row>
    <row r="275" spans="1:17" s="10" customFormat="1" ht="15" hidden="1">
      <c r="A275" s="23"/>
      <c r="B275" s="23"/>
      <c r="C275" s="23"/>
      <c r="D275" s="23"/>
      <c r="E275" s="32" t="s">
        <v>369</v>
      </c>
      <c r="F275" s="50"/>
      <c r="G275" s="50"/>
      <c r="H275" s="50"/>
      <c r="I275" s="50"/>
      <c r="J275" s="50"/>
      <c r="K275" s="50"/>
      <c r="L275" s="50"/>
      <c r="M275" s="50"/>
      <c r="N275" s="50"/>
      <c r="O275" s="50"/>
      <c r="P275" s="50"/>
      <c r="Q275" s="56"/>
    </row>
    <row r="276" spans="1:17" s="10" customFormat="1" ht="60" hidden="1">
      <c r="A276" s="23"/>
      <c r="B276" s="23"/>
      <c r="C276" s="23"/>
      <c r="D276" s="23"/>
      <c r="E276" s="32" t="s">
        <v>447</v>
      </c>
      <c r="F276" s="50">
        <f>G276+J276</f>
        <v>0</v>
      </c>
      <c r="G276" s="50"/>
      <c r="H276" s="50"/>
      <c r="I276" s="50"/>
      <c r="J276" s="50"/>
      <c r="K276" s="50">
        <f>L276+O276</f>
        <v>0</v>
      </c>
      <c r="L276" s="50"/>
      <c r="M276" s="50"/>
      <c r="N276" s="50"/>
      <c r="O276" s="50"/>
      <c r="P276" s="50"/>
      <c r="Q276" s="56">
        <f>F276+K276</f>
        <v>0</v>
      </c>
    </row>
    <row r="277" spans="1:17" s="20" customFormat="1" ht="45.75" customHeight="1">
      <c r="A277" s="29" t="s">
        <v>247</v>
      </c>
      <c r="B277" s="39"/>
      <c r="C277" s="39" t="s">
        <v>249</v>
      </c>
      <c r="D277" s="39"/>
      <c r="E277" s="64" t="s">
        <v>569</v>
      </c>
      <c r="F277" s="48">
        <f>F278</f>
        <v>1500000</v>
      </c>
      <c r="G277" s="48">
        <f aca="true" t="shared" si="67" ref="G277:Q278">G278</f>
        <v>1500000</v>
      </c>
      <c r="H277" s="48">
        <f t="shared" si="67"/>
        <v>0</v>
      </c>
      <c r="I277" s="48">
        <f t="shared" si="67"/>
        <v>0</v>
      </c>
      <c r="J277" s="48">
        <f t="shared" si="67"/>
        <v>0</v>
      </c>
      <c r="K277" s="48">
        <f t="shared" si="67"/>
        <v>120000</v>
      </c>
      <c r="L277" s="48">
        <f t="shared" si="67"/>
        <v>0</v>
      </c>
      <c r="M277" s="48">
        <f t="shared" si="67"/>
        <v>0</v>
      </c>
      <c r="N277" s="48">
        <f t="shared" si="67"/>
        <v>0</v>
      </c>
      <c r="O277" s="48">
        <f t="shared" si="67"/>
        <v>120000</v>
      </c>
      <c r="P277" s="48">
        <f t="shared" si="67"/>
        <v>120000</v>
      </c>
      <c r="Q277" s="58">
        <f t="shared" si="67"/>
        <v>1620000</v>
      </c>
    </row>
    <row r="278" spans="1:17" s="20" customFormat="1" ht="45">
      <c r="A278" s="40" t="s">
        <v>248</v>
      </c>
      <c r="B278" s="29"/>
      <c r="C278" s="40" t="s">
        <v>249</v>
      </c>
      <c r="D278" s="40"/>
      <c r="E278" s="66" t="s">
        <v>569</v>
      </c>
      <c r="F278" s="49">
        <f>G278+J278</f>
        <v>1500000</v>
      </c>
      <c r="G278" s="49">
        <f>G279</f>
        <v>1500000</v>
      </c>
      <c r="H278" s="49">
        <f>H279</f>
        <v>0</v>
      </c>
      <c r="I278" s="49">
        <f>I279</f>
        <v>0</v>
      </c>
      <c r="J278" s="49">
        <f>J279</f>
        <v>0</v>
      </c>
      <c r="K278" s="49">
        <f>L278+O278</f>
        <v>120000</v>
      </c>
      <c r="L278" s="49">
        <f>L279</f>
        <v>0</v>
      </c>
      <c r="M278" s="49">
        <f t="shared" si="67"/>
        <v>0</v>
      </c>
      <c r="N278" s="49">
        <f t="shared" si="67"/>
        <v>0</v>
      </c>
      <c r="O278" s="49">
        <f t="shared" si="67"/>
        <v>120000</v>
      </c>
      <c r="P278" s="49">
        <f t="shared" si="67"/>
        <v>120000</v>
      </c>
      <c r="Q278" s="58">
        <f>F278+K278</f>
        <v>1620000</v>
      </c>
    </row>
    <row r="279" spans="1:17" s="10" customFormat="1" ht="45">
      <c r="A279" s="23" t="s">
        <v>251</v>
      </c>
      <c r="B279" s="23" t="s">
        <v>250</v>
      </c>
      <c r="C279" s="23" t="s">
        <v>345</v>
      </c>
      <c r="D279" s="23" t="s">
        <v>346</v>
      </c>
      <c r="E279" s="32" t="s">
        <v>252</v>
      </c>
      <c r="F279" s="50">
        <f>G279+J279</f>
        <v>1500000</v>
      </c>
      <c r="G279" s="50">
        <v>1500000</v>
      </c>
      <c r="H279" s="50"/>
      <c r="I279" s="50"/>
      <c r="J279" s="50"/>
      <c r="K279" s="50">
        <f>L279+O279</f>
        <v>120000</v>
      </c>
      <c r="L279" s="50"/>
      <c r="M279" s="50"/>
      <c r="N279" s="50"/>
      <c r="O279" s="50">
        <v>120000</v>
      </c>
      <c r="P279" s="50">
        <v>120000</v>
      </c>
      <c r="Q279" s="56">
        <f>F279+K279</f>
        <v>1620000</v>
      </c>
    </row>
    <row r="280" spans="1:17" s="20" customFormat="1" ht="54" customHeight="1">
      <c r="A280" s="29" t="s">
        <v>520</v>
      </c>
      <c r="B280" s="39"/>
      <c r="C280" s="39" t="s">
        <v>272</v>
      </c>
      <c r="D280" s="39"/>
      <c r="E280" s="64" t="s">
        <v>572</v>
      </c>
      <c r="F280" s="48">
        <f>F281</f>
        <v>15700000</v>
      </c>
      <c r="G280" s="48">
        <f aca="true" t="shared" si="68" ref="G280:Q281">G281</f>
        <v>15700000</v>
      </c>
      <c r="H280" s="48">
        <f t="shared" si="68"/>
        <v>0</v>
      </c>
      <c r="I280" s="48">
        <f t="shared" si="68"/>
        <v>0</v>
      </c>
      <c r="J280" s="48">
        <f t="shared" si="68"/>
        <v>0</v>
      </c>
      <c r="K280" s="48">
        <f t="shared" si="68"/>
        <v>1300000</v>
      </c>
      <c r="L280" s="48">
        <f t="shared" si="68"/>
        <v>0</v>
      </c>
      <c r="M280" s="48">
        <f t="shared" si="68"/>
        <v>0</v>
      </c>
      <c r="N280" s="48">
        <f t="shared" si="68"/>
        <v>0</v>
      </c>
      <c r="O280" s="48">
        <f t="shared" si="68"/>
        <v>1300000</v>
      </c>
      <c r="P280" s="48">
        <f t="shared" si="68"/>
        <v>1300000</v>
      </c>
      <c r="Q280" s="58">
        <f t="shared" si="68"/>
        <v>17000000</v>
      </c>
    </row>
    <row r="281" spans="1:17" s="20" customFormat="1" ht="63" customHeight="1">
      <c r="A281" s="40" t="s">
        <v>521</v>
      </c>
      <c r="B281" s="29"/>
      <c r="C281" s="40" t="s">
        <v>272</v>
      </c>
      <c r="D281" s="40"/>
      <c r="E281" s="66" t="s">
        <v>572</v>
      </c>
      <c r="F281" s="49">
        <f>G281+J281</f>
        <v>15700000</v>
      </c>
      <c r="G281" s="49">
        <f>G282</f>
        <v>15700000</v>
      </c>
      <c r="H281" s="49">
        <f t="shared" si="68"/>
        <v>0</v>
      </c>
      <c r="I281" s="49">
        <f t="shared" si="68"/>
        <v>0</v>
      </c>
      <c r="J281" s="49">
        <f t="shared" si="68"/>
        <v>0</v>
      </c>
      <c r="K281" s="49">
        <f>L281+O281</f>
        <v>1300000</v>
      </c>
      <c r="L281" s="49">
        <f>L282</f>
        <v>0</v>
      </c>
      <c r="M281" s="49">
        <f t="shared" si="68"/>
        <v>0</v>
      </c>
      <c r="N281" s="49">
        <f t="shared" si="68"/>
        <v>0</v>
      </c>
      <c r="O281" s="49">
        <f t="shared" si="68"/>
        <v>1300000</v>
      </c>
      <c r="P281" s="49">
        <f t="shared" si="68"/>
        <v>1300000</v>
      </c>
      <c r="Q281" s="58">
        <f>F281+K281</f>
        <v>17000000</v>
      </c>
    </row>
    <row r="282" spans="1:17" s="10" customFormat="1" ht="29.25" customHeight="1">
      <c r="A282" s="23" t="s">
        <v>273</v>
      </c>
      <c r="B282" s="23" t="s">
        <v>274</v>
      </c>
      <c r="C282" s="23">
        <v>170901</v>
      </c>
      <c r="D282" s="23" t="s">
        <v>344</v>
      </c>
      <c r="E282" s="32" t="s">
        <v>275</v>
      </c>
      <c r="F282" s="50">
        <f>G282+J282</f>
        <v>15700000</v>
      </c>
      <c r="G282" s="50">
        <v>15700000</v>
      </c>
      <c r="H282" s="50"/>
      <c r="I282" s="50"/>
      <c r="J282" s="50"/>
      <c r="K282" s="50">
        <f>L282+O282</f>
        <v>1300000</v>
      </c>
      <c r="L282" s="50"/>
      <c r="M282" s="50"/>
      <c r="N282" s="50"/>
      <c r="O282" s="50">
        <v>1300000</v>
      </c>
      <c r="P282" s="50">
        <v>1300000</v>
      </c>
      <c r="Q282" s="56">
        <f>F282+K282</f>
        <v>17000000</v>
      </c>
    </row>
    <row r="283" spans="1:17" s="19" customFormat="1" ht="71.25">
      <c r="A283" s="29" t="s">
        <v>184</v>
      </c>
      <c r="B283" s="39"/>
      <c r="C283" s="39" t="s">
        <v>186</v>
      </c>
      <c r="D283" s="39"/>
      <c r="E283" s="64" t="s">
        <v>565</v>
      </c>
      <c r="F283" s="48">
        <f>F284</f>
        <v>6052000</v>
      </c>
      <c r="G283" s="48">
        <f aca="true" t="shared" si="69" ref="G283:P283">G284</f>
        <v>6052000</v>
      </c>
      <c r="H283" s="48">
        <f t="shared" si="69"/>
        <v>0</v>
      </c>
      <c r="I283" s="48">
        <f t="shared" si="69"/>
        <v>0</v>
      </c>
      <c r="J283" s="48">
        <f t="shared" si="69"/>
        <v>0</v>
      </c>
      <c r="K283" s="48">
        <f>K284</f>
        <v>3780000</v>
      </c>
      <c r="L283" s="48">
        <f t="shared" si="69"/>
        <v>0</v>
      </c>
      <c r="M283" s="48">
        <f t="shared" si="69"/>
        <v>0</v>
      </c>
      <c r="N283" s="48">
        <f t="shared" si="69"/>
        <v>0</v>
      </c>
      <c r="O283" s="48">
        <f t="shared" si="69"/>
        <v>3780000</v>
      </c>
      <c r="P283" s="48">
        <f t="shared" si="69"/>
        <v>3780000</v>
      </c>
      <c r="Q283" s="58">
        <f>Q284</f>
        <v>9832000</v>
      </c>
    </row>
    <row r="284" spans="1:17" s="19" customFormat="1" ht="60">
      <c r="A284" s="40" t="s">
        <v>185</v>
      </c>
      <c r="B284" s="39"/>
      <c r="C284" s="40" t="s">
        <v>186</v>
      </c>
      <c r="D284" s="40"/>
      <c r="E284" s="66" t="s">
        <v>565</v>
      </c>
      <c r="F284" s="49">
        <f>G284+J284</f>
        <v>6052000</v>
      </c>
      <c r="G284" s="49">
        <f>G285</f>
        <v>6052000</v>
      </c>
      <c r="H284" s="49">
        <f>H285</f>
        <v>0</v>
      </c>
      <c r="I284" s="49">
        <f>I285</f>
        <v>0</v>
      </c>
      <c r="J284" s="49">
        <f>J285</f>
        <v>0</v>
      </c>
      <c r="K284" s="49">
        <f>L284+O284</f>
        <v>3780000</v>
      </c>
      <c r="L284" s="49">
        <f>L285</f>
        <v>0</v>
      </c>
      <c r="M284" s="49">
        <f>M285</f>
        <v>0</v>
      </c>
      <c r="N284" s="49">
        <f>N285</f>
        <v>0</v>
      </c>
      <c r="O284" s="49">
        <f>O285</f>
        <v>3780000</v>
      </c>
      <c r="P284" s="49">
        <f>P285</f>
        <v>3780000</v>
      </c>
      <c r="Q284" s="58">
        <f>K284+F284</f>
        <v>9832000</v>
      </c>
    </row>
    <row r="285" spans="1:17" s="10" customFormat="1" ht="30">
      <c r="A285" s="23" t="s">
        <v>187</v>
      </c>
      <c r="B285" s="23" t="s">
        <v>535</v>
      </c>
      <c r="C285" s="23" t="s">
        <v>383</v>
      </c>
      <c r="D285" s="23" t="s">
        <v>423</v>
      </c>
      <c r="E285" s="32" t="s">
        <v>7</v>
      </c>
      <c r="F285" s="50">
        <f>G285+J285</f>
        <v>6052000</v>
      </c>
      <c r="G285" s="50">
        <v>6052000</v>
      </c>
      <c r="H285" s="50"/>
      <c r="I285" s="50"/>
      <c r="J285" s="50"/>
      <c r="K285" s="50">
        <f>L285+O285</f>
        <v>3780000</v>
      </c>
      <c r="L285" s="50"/>
      <c r="M285" s="50"/>
      <c r="N285" s="50"/>
      <c r="O285" s="50">
        <v>3780000</v>
      </c>
      <c r="P285" s="50">
        <v>3780000</v>
      </c>
      <c r="Q285" s="56">
        <f>F285+K285</f>
        <v>9832000</v>
      </c>
    </row>
    <row r="286" spans="1:17" s="20" customFormat="1" ht="57" customHeight="1">
      <c r="A286" s="29" t="s">
        <v>524</v>
      </c>
      <c r="B286" s="39"/>
      <c r="C286" s="39" t="s">
        <v>253</v>
      </c>
      <c r="D286" s="39"/>
      <c r="E286" s="64" t="s">
        <v>570</v>
      </c>
      <c r="F286" s="48">
        <f>F287</f>
        <v>69719500</v>
      </c>
      <c r="G286" s="48">
        <f aca="true" t="shared" si="70" ref="G286:Q286">G287</f>
        <v>69719500</v>
      </c>
      <c r="H286" s="48">
        <f t="shared" si="70"/>
        <v>55507787</v>
      </c>
      <c r="I286" s="48">
        <f t="shared" si="70"/>
        <v>0</v>
      </c>
      <c r="J286" s="48">
        <f t="shared" si="70"/>
        <v>0</v>
      </c>
      <c r="K286" s="48">
        <f t="shared" si="70"/>
        <v>46352238</v>
      </c>
      <c r="L286" s="48">
        <f t="shared" si="70"/>
        <v>45285833</v>
      </c>
      <c r="M286" s="48">
        <f t="shared" si="70"/>
        <v>23985204</v>
      </c>
      <c r="N286" s="48">
        <f t="shared" si="70"/>
        <v>2700975</v>
      </c>
      <c r="O286" s="48">
        <f t="shared" si="70"/>
        <v>1066405</v>
      </c>
      <c r="P286" s="48">
        <f t="shared" si="70"/>
        <v>0</v>
      </c>
      <c r="Q286" s="58">
        <f t="shared" si="70"/>
        <v>116071738</v>
      </c>
    </row>
    <row r="287" spans="1:17" s="20" customFormat="1" ht="45">
      <c r="A287" s="40" t="s">
        <v>525</v>
      </c>
      <c r="B287" s="29"/>
      <c r="C287" s="40" t="s">
        <v>253</v>
      </c>
      <c r="D287" s="40"/>
      <c r="E287" s="66" t="s">
        <v>570</v>
      </c>
      <c r="F287" s="49">
        <f aca="true" t="shared" si="71" ref="F287:F293">G287+J287</f>
        <v>69719500</v>
      </c>
      <c r="G287" s="49">
        <f>G289+G290+G288</f>
        <v>69719500</v>
      </c>
      <c r="H287" s="49">
        <f>H289+H290+H288</f>
        <v>55507787</v>
      </c>
      <c r="I287" s="49">
        <f>I289+I290+I288</f>
        <v>0</v>
      </c>
      <c r="J287" s="49">
        <f>J289+J290+J288</f>
        <v>0</v>
      </c>
      <c r="K287" s="49">
        <f aca="true" t="shared" si="72" ref="K287:K293">L287+O287</f>
        <v>46352238</v>
      </c>
      <c r="L287" s="49">
        <f>L289+L290+L288</f>
        <v>45285833</v>
      </c>
      <c r="M287" s="49">
        <f>M289+M290+M288</f>
        <v>23985204</v>
      </c>
      <c r="N287" s="49">
        <f>N289+N290+N288</f>
        <v>2700975</v>
      </c>
      <c r="O287" s="49">
        <f>O289+O290+O288</f>
        <v>1066405</v>
      </c>
      <c r="P287" s="49">
        <f>P289+P290+P288</f>
        <v>0</v>
      </c>
      <c r="Q287" s="58">
        <f aca="true" t="shared" si="73" ref="Q287:Q293">F287+K287</f>
        <v>116071738</v>
      </c>
    </row>
    <row r="288" spans="1:17" s="10" customFormat="1" ht="30" customHeight="1" hidden="1">
      <c r="A288" s="23" t="s">
        <v>254</v>
      </c>
      <c r="B288" s="23" t="s">
        <v>256</v>
      </c>
      <c r="C288" s="23" t="s">
        <v>555</v>
      </c>
      <c r="D288" s="23" t="s">
        <v>347</v>
      </c>
      <c r="E288" s="32" t="s">
        <v>255</v>
      </c>
      <c r="F288" s="50">
        <f t="shared" si="71"/>
        <v>0</v>
      </c>
      <c r="G288" s="50"/>
      <c r="H288" s="50"/>
      <c r="I288" s="50"/>
      <c r="J288" s="50"/>
      <c r="K288" s="50">
        <f t="shared" si="72"/>
        <v>0</v>
      </c>
      <c r="L288" s="50"/>
      <c r="M288" s="50"/>
      <c r="N288" s="50"/>
      <c r="O288" s="50"/>
      <c r="P288" s="50"/>
      <c r="Q288" s="56">
        <f t="shared" si="73"/>
        <v>0</v>
      </c>
    </row>
    <row r="289" spans="1:17" s="10" customFormat="1" ht="45">
      <c r="A289" s="23" t="s">
        <v>257</v>
      </c>
      <c r="B289" s="23" t="s">
        <v>258</v>
      </c>
      <c r="C289" s="23">
        <v>160904</v>
      </c>
      <c r="D289" s="23" t="s">
        <v>347</v>
      </c>
      <c r="E289" s="32" t="s">
        <v>259</v>
      </c>
      <c r="F289" s="50">
        <f t="shared" si="71"/>
        <v>67719500</v>
      </c>
      <c r="G289" s="50">
        <v>67719500</v>
      </c>
      <c r="H289" s="50">
        <v>55507787</v>
      </c>
      <c r="I289" s="50"/>
      <c r="J289" s="50"/>
      <c r="K289" s="50">
        <f t="shared" si="72"/>
        <v>46352238</v>
      </c>
      <c r="L289" s="50">
        <v>45285833</v>
      </c>
      <c r="M289" s="50">
        <v>23985204</v>
      </c>
      <c r="N289" s="50">
        <v>2700975</v>
      </c>
      <c r="O289" s="50">
        <v>1066405</v>
      </c>
      <c r="P289" s="50"/>
      <c r="Q289" s="56">
        <f t="shared" si="73"/>
        <v>114071738</v>
      </c>
    </row>
    <row r="290" spans="1:17" s="10" customFormat="1" ht="21" customHeight="1">
      <c r="A290" s="38">
        <v>2419770</v>
      </c>
      <c r="B290" s="23" t="s">
        <v>17</v>
      </c>
      <c r="C290" s="38">
        <v>250380</v>
      </c>
      <c r="D290" s="38" t="s">
        <v>326</v>
      </c>
      <c r="E290" s="32" t="s">
        <v>260</v>
      </c>
      <c r="F290" s="50">
        <f t="shared" si="71"/>
        <v>2000000</v>
      </c>
      <c r="G290" s="50">
        <f>G292+G293</f>
        <v>2000000</v>
      </c>
      <c r="H290" s="50">
        <f>H292+H293</f>
        <v>0</v>
      </c>
      <c r="I290" s="50">
        <f>I292+I293</f>
        <v>0</v>
      </c>
      <c r="J290" s="50">
        <f>J292+J293</f>
        <v>0</v>
      </c>
      <c r="K290" s="50">
        <f t="shared" si="72"/>
        <v>0</v>
      </c>
      <c r="L290" s="50">
        <f>L292+L293</f>
        <v>0</v>
      </c>
      <c r="M290" s="50">
        <f>M292+M293</f>
        <v>0</v>
      </c>
      <c r="N290" s="50">
        <f>N292+N293</f>
        <v>0</v>
      </c>
      <c r="O290" s="50">
        <f>O292+O293</f>
        <v>0</v>
      </c>
      <c r="P290" s="50">
        <f>P292+P293</f>
        <v>0</v>
      </c>
      <c r="Q290" s="56">
        <f t="shared" si="73"/>
        <v>2000000</v>
      </c>
    </row>
    <row r="291" spans="1:17" s="10" customFormat="1" ht="15" customHeight="1">
      <c r="A291" s="38"/>
      <c r="B291" s="38"/>
      <c r="C291" s="38"/>
      <c r="D291" s="38"/>
      <c r="E291" s="32" t="s">
        <v>369</v>
      </c>
      <c r="F291" s="50">
        <f t="shared" si="71"/>
        <v>0</v>
      </c>
      <c r="G291" s="50"/>
      <c r="H291" s="50"/>
      <c r="I291" s="50"/>
      <c r="J291" s="50"/>
      <c r="K291" s="50">
        <f t="shared" si="72"/>
        <v>0</v>
      </c>
      <c r="L291" s="50"/>
      <c r="M291" s="50"/>
      <c r="N291" s="50"/>
      <c r="O291" s="50"/>
      <c r="P291" s="50"/>
      <c r="Q291" s="56">
        <f t="shared" si="73"/>
        <v>0</v>
      </c>
    </row>
    <row r="292" spans="1:17" s="10" customFormat="1" ht="111" customHeight="1">
      <c r="A292" s="38"/>
      <c r="B292" s="23"/>
      <c r="C292" s="38"/>
      <c r="D292" s="38"/>
      <c r="E292" s="32" t="s">
        <v>449</v>
      </c>
      <c r="F292" s="50">
        <f t="shared" si="71"/>
        <v>2000000</v>
      </c>
      <c r="G292" s="50">
        <v>2000000</v>
      </c>
      <c r="H292" s="50"/>
      <c r="I292" s="50"/>
      <c r="J292" s="50"/>
      <c r="K292" s="50">
        <f t="shared" si="72"/>
        <v>0</v>
      </c>
      <c r="L292" s="50"/>
      <c r="M292" s="50"/>
      <c r="N292" s="50"/>
      <c r="O292" s="50"/>
      <c r="P292" s="50"/>
      <c r="Q292" s="56">
        <f t="shared" si="73"/>
        <v>2000000</v>
      </c>
    </row>
    <row r="293" spans="1:17" s="10" customFormat="1" ht="78" customHeight="1" hidden="1">
      <c r="A293" s="38"/>
      <c r="B293" s="23"/>
      <c r="C293" s="38"/>
      <c r="D293" s="38"/>
      <c r="E293" s="32" t="s">
        <v>556</v>
      </c>
      <c r="F293" s="50">
        <f t="shared" si="71"/>
        <v>0</v>
      </c>
      <c r="G293" s="50"/>
      <c r="H293" s="50"/>
      <c r="I293" s="50"/>
      <c r="J293" s="50"/>
      <c r="K293" s="50">
        <f t="shared" si="72"/>
        <v>0</v>
      </c>
      <c r="L293" s="50"/>
      <c r="M293" s="50"/>
      <c r="N293" s="50"/>
      <c r="O293" s="50"/>
      <c r="P293" s="50"/>
      <c r="Q293" s="56">
        <f t="shared" si="73"/>
        <v>0</v>
      </c>
    </row>
    <row r="294" spans="1:17" s="19" customFormat="1" ht="55.5" customHeight="1">
      <c r="A294" s="29" t="s">
        <v>30</v>
      </c>
      <c r="B294" s="39"/>
      <c r="C294" s="39" t="s">
        <v>32</v>
      </c>
      <c r="D294" s="39"/>
      <c r="E294" s="64" t="s">
        <v>63</v>
      </c>
      <c r="F294" s="48">
        <f>F295</f>
        <v>3500000</v>
      </c>
      <c r="G294" s="48">
        <f>G295</f>
        <v>3500000</v>
      </c>
      <c r="H294" s="48">
        <f aca="true" t="shared" si="74" ref="H294:Q294">H295</f>
        <v>0</v>
      </c>
      <c r="I294" s="48">
        <f t="shared" si="74"/>
        <v>0</v>
      </c>
      <c r="J294" s="48">
        <f t="shared" si="74"/>
        <v>0</v>
      </c>
      <c r="K294" s="48">
        <f t="shared" si="74"/>
        <v>0</v>
      </c>
      <c r="L294" s="48">
        <f t="shared" si="74"/>
        <v>0</v>
      </c>
      <c r="M294" s="48">
        <f t="shared" si="74"/>
        <v>0</v>
      </c>
      <c r="N294" s="48">
        <f t="shared" si="74"/>
        <v>0</v>
      </c>
      <c r="O294" s="48">
        <f t="shared" si="74"/>
        <v>0</v>
      </c>
      <c r="P294" s="48">
        <f t="shared" si="74"/>
        <v>0</v>
      </c>
      <c r="Q294" s="58">
        <f t="shared" si="74"/>
        <v>3500000</v>
      </c>
    </row>
    <row r="295" spans="1:17" s="19" customFormat="1" ht="45">
      <c r="A295" s="40" t="s">
        <v>31</v>
      </c>
      <c r="B295" s="23"/>
      <c r="C295" s="40" t="s">
        <v>32</v>
      </c>
      <c r="D295" s="23"/>
      <c r="E295" s="66" t="s">
        <v>63</v>
      </c>
      <c r="F295" s="49">
        <f>G295+J295</f>
        <v>3500000</v>
      </c>
      <c r="G295" s="49">
        <f>G297+G296</f>
        <v>3500000</v>
      </c>
      <c r="H295" s="49">
        <f>H297+H296</f>
        <v>0</v>
      </c>
      <c r="I295" s="49">
        <f>I297+I296</f>
        <v>0</v>
      </c>
      <c r="J295" s="49">
        <f>J297+J296</f>
        <v>0</v>
      </c>
      <c r="K295" s="49">
        <f>L295+O295</f>
        <v>0</v>
      </c>
      <c r="L295" s="49">
        <f>L297+L296</f>
        <v>0</v>
      </c>
      <c r="M295" s="49">
        <f>M297+M296</f>
        <v>0</v>
      </c>
      <c r="N295" s="49">
        <f>N297+N296</f>
        <v>0</v>
      </c>
      <c r="O295" s="49">
        <f>O297+O296</f>
        <v>0</v>
      </c>
      <c r="P295" s="49">
        <f>P297+P296</f>
        <v>0</v>
      </c>
      <c r="Q295" s="58">
        <f>F295+K295</f>
        <v>3500000</v>
      </c>
    </row>
    <row r="296" spans="1:17" s="10" customFormat="1" ht="45">
      <c r="A296" s="23" t="s">
        <v>618</v>
      </c>
      <c r="B296" s="23" t="s">
        <v>616</v>
      </c>
      <c r="C296" s="23"/>
      <c r="D296" s="23" t="s">
        <v>451</v>
      </c>
      <c r="E296" s="32" t="s">
        <v>617</v>
      </c>
      <c r="F296" s="50">
        <f>G296+J296</f>
        <v>3500000</v>
      </c>
      <c r="G296" s="50">
        <v>3500000</v>
      </c>
      <c r="H296" s="50"/>
      <c r="I296" s="50"/>
      <c r="J296" s="50"/>
      <c r="K296" s="50">
        <f>L296+O296</f>
        <v>0</v>
      </c>
      <c r="L296" s="50"/>
      <c r="M296" s="50"/>
      <c r="N296" s="50"/>
      <c r="O296" s="50"/>
      <c r="P296" s="50"/>
      <c r="Q296" s="56">
        <f>F296+K296</f>
        <v>3500000</v>
      </c>
    </row>
    <row r="297" spans="1:17" s="17" customFormat="1" ht="23.25" customHeight="1" hidden="1">
      <c r="A297" s="34" t="s">
        <v>33</v>
      </c>
      <c r="B297" s="34" t="s">
        <v>14</v>
      </c>
      <c r="C297" s="34" t="s">
        <v>334</v>
      </c>
      <c r="D297" s="34"/>
      <c r="E297" s="35" t="s">
        <v>15</v>
      </c>
      <c r="F297" s="56">
        <f>G297+J297</f>
        <v>0</v>
      </c>
      <c r="G297" s="56">
        <f>G298</f>
        <v>0</v>
      </c>
      <c r="H297" s="56">
        <f>H298</f>
        <v>0</v>
      </c>
      <c r="I297" s="56">
        <f>I298</f>
        <v>0</v>
      </c>
      <c r="J297" s="56">
        <f>J298</f>
        <v>0</v>
      </c>
      <c r="K297" s="56">
        <f>L297+O297</f>
        <v>0</v>
      </c>
      <c r="L297" s="56">
        <f>L298</f>
        <v>0</v>
      </c>
      <c r="M297" s="56">
        <f>M298</f>
        <v>0</v>
      </c>
      <c r="N297" s="56">
        <f>N298</f>
        <v>0</v>
      </c>
      <c r="O297" s="56">
        <f>O298</f>
        <v>0</v>
      </c>
      <c r="P297" s="56">
        <f>P298</f>
        <v>0</v>
      </c>
      <c r="Q297" s="56">
        <f>F297+K297</f>
        <v>0</v>
      </c>
    </row>
    <row r="298" spans="1:17" s="17" customFormat="1" ht="30" hidden="1">
      <c r="A298" s="36" t="s">
        <v>694</v>
      </c>
      <c r="B298" s="36" t="s">
        <v>691</v>
      </c>
      <c r="C298" s="36"/>
      <c r="D298" s="36" t="s">
        <v>366</v>
      </c>
      <c r="E298" s="33" t="s">
        <v>692</v>
      </c>
      <c r="F298" s="54">
        <f>G298+J298</f>
        <v>0</v>
      </c>
      <c r="G298" s="54"/>
      <c r="H298" s="54"/>
      <c r="I298" s="54"/>
      <c r="J298" s="54"/>
      <c r="K298" s="54">
        <f>L298+O298</f>
        <v>0</v>
      </c>
      <c r="L298" s="54"/>
      <c r="M298" s="54"/>
      <c r="N298" s="54"/>
      <c r="O298" s="54"/>
      <c r="P298" s="54"/>
      <c r="Q298" s="55">
        <f>F298+K298</f>
        <v>0</v>
      </c>
    </row>
    <row r="299" spans="1:17" s="20" customFormat="1" ht="44.25" customHeight="1">
      <c r="A299" s="29" t="s">
        <v>279</v>
      </c>
      <c r="B299" s="39"/>
      <c r="C299" s="39" t="s">
        <v>281</v>
      </c>
      <c r="D299" s="39"/>
      <c r="E299" s="64" t="s">
        <v>574</v>
      </c>
      <c r="F299" s="48">
        <f>F300</f>
        <v>7920000</v>
      </c>
      <c r="G299" s="48">
        <f aca="true" t="shared" si="75" ref="G299:N299">G300</f>
        <v>7420000</v>
      </c>
      <c r="H299" s="48">
        <f t="shared" si="75"/>
        <v>0</v>
      </c>
      <c r="I299" s="48">
        <f t="shared" si="75"/>
        <v>0</v>
      </c>
      <c r="J299" s="48">
        <f t="shared" si="75"/>
        <v>500000</v>
      </c>
      <c r="K299" s="48">
        <f t="shared" si="75"/>
        <v>0</v>
      </c>
      <c r="L299" s="48">
        <f t="shared" si="75"/>
        <v>0</v>
      </c>
      <c r="M299" s="48">
        <f t="shared" si="75"/>
        <v>0</v>
      </c>
      <c r="N299" s="48">
        <f t="shared" si="75"/>
        <v>0</v>
      </c>
      <c r="O299" s="48">
        <f>O300</f>
        <v>0</v>
      </c>
      <c r="P299" s="48">
        <f>P300</f>
        <v>0</v>
      </c>
      <c r="Q299" s="58">
        <f>Q300</f>
        <v>7920000</v>
      </c>
    </row>
    <row r="300" spans="1:17" s="20" customFormat="1" ht="45.75" customHeight="1">
      <c r="A300" s="40" t="s">
        <v>280</v>
      </c>
      <c r="B300" s="29"/>
      <c r="C300" s="40" t="s">
        <v>281</v>
      </c>
      <c r="D300" s="40"/>
      <c r="E300" s="66" t="s">
        <v>574</v>
      </c>
      <c r="F300" s="49">
        <f aca="true" t="shared" si="76" ref="F300:F306">G300+J300</f>
        <v>7920000</v>
      </c>
      <c r="G300" s="49">
        <f>G301+G302+G305+G303</f>
        <v>7420000</v>
      </c>
      <c r="H300" s="49">
        <f>H301+H302+H305+H303</f>
        <v>0</v>
      </c>
      <c r="I300" s="49">
        <f>I301+I302+I305+I303</f>
        <v>0</v>
      </c>
      <c r="J300" s="49">
        <f>J301+J302+J305+J303</f>
        <v>500000</v>
      </c>
      <c r="K300" s="49">
        <f aca="true" t="shared" si="77" ref="K300:K306">L300+O300</f>
        <v>0</v>
      </c>
      <c r="L300" s="49">
        <f>L301+L302+L305+L303</f>
        <v>0</v>
      </c>
      <c r="M300" s="49">
        <f>M301+M302+M305+M303</f>
        <v>0</v>
      </c>
      <c r="N300" s="49">
        <f>N301+N302+N305+N303</f>
        <v>0</v>
      </c>
      <c r="O300" s="49">
        <f>O301+O302+O305+O303</f>
        <v>0</v>
      </c>
      <c r="P300" s="49">
        <f>P301+P302+P305+P303</f>
        <v>0</v>
      </c>
      <c r="Q300" s="58">
        <f aca="true" t="shared" si="78" ref="Q300:Q306">F300+K300</f>
        <v>7920000</v>
      </c>
    </row>
    <row r="301" spans="1:17" s="10" customFormat="1" ht="45">
      <c r="A301" s="23" t="s">
        <v>282</v>
      </c>
      <c r="B301" s="23" t="s">
        <v>283</v>
      </c>
      <c r="C301" s="23">
        <v>180109</v>
      </c>
      <c r="D301" s="23" t="s">
        <v>366</v>
      </c>
      <c r="E301" s="32" t="s">
        <v>284</v>
      </c>
      <c r="F301" s="50">
        <f t="shared" si="76"/>
        <v>4610000</v>
      </c>
      <c r="G301" s="50">
        <v>4110000</v>
      </c>
      <c r="H301" s="50"/>
      <c r="I301" s="50"/>
      <c r="J301" s="50">
        <v>500000</v>
      </c>
      <c r="K301" s="50">
        <f t="shared" si="77"/>
        <v>0</v>
      </c>
      <c r="L301" s="50"/>
      <c r="M301" s="50"/>
      <c r="N301" s="50"/>
      <c r="O301" s="50"/>
      <c r="P301" s="50"/>
      <c r="Q301" s="56">
        <f t="shared" si="78"/>
        <v>4610000</v>
      </c>
    </row>
    <row r="302" spans="1:17" s="10" customFormat="1" ht="30">
      <c r="A302" s="23" t="s">
        <v>285</v>
      </c>
      <c r="B302" s="23" t="s">
        <v>317</v>
      </c>
      <c r="C302" s="23">
        <v>180404</v>
      </c>
      <c r="D302" s="23" t="s">
        <v>336</v>
      </c>
      <c r="E302" s="32" t="s">
        <v>533</v>
      </c>
      <c r="F302" s="50">
        <f t="shared" si="76"/>
        <v>810000</v>
      </c>
      <c r="G302" s="50">
        <v>810000</v>
      </c>
      <c r="H302" s="50"/>
      <c r="I302" s="50"/>
      <c r="J302" s="50"/>
      <c r="K302" s="50">
        <f t="shared" si="77"/>
        <v>0</v>
      </c>
      <c r="L302" s="50"/>
      <c r="M302" s="50"/>
      <c r="N302" s="50"/>
      <c r="O302" s="50"/>
      <c r="P302" s="50"/>
      <c r="Q302" s="56">
        <f t="shared" si="78"/>
        <v>810000</v>
      </c>
    </row>
    <row r="303" spans="1:17" s="45" customFormat="1" ht="28.5">
      <c r="A303" s="34" t="s">
        <v>631</v>
      </c>
      <c r="B303" s="34" t="s">
        <v>633</v>
      </c>
      <c r="C303" s="34"/>
      <c r="D303" s="34"/>
      <c r="E303" s="35" t="s">
        <v>635</v>
      </c>
      <c r="F303" s="56">
        <f t="shared" si="76"/>
        <v>2500000</v>
      </c>
      <c r="G303" s="56">
        <f>G304</f>
        <v>2500000</v>
      </c>
      <c r="H303" s="56">
        <f>H304</f>
        <v>0</v>
      </c>
      <c r="I303" s="56">
        <f>I304</f>
        <v>0</v>
      </c>
      <c r="J303" s="56">
        <f>J304</f>
        <v>0</v>
      </c>
      <c r="K303" s="56">
        <f t="shared" si="77"/>
        <v>0</v>
      </c>
      <c r="L303" s="56">
        <f>L304</f>
        <v>0</v>
      </c>
      <c r="M303" s="56">
        <f>M304</f>
        <v>0</v>
      </c>
      <c r="N303" s="56">
        <f>N304</f>
        <v>0</v>
      </c>
      <c r="O303" s="56">
        <f>O304</f>
        <v>0</v>
      </c>
      <c r="P303" s="56">
        <f>P304</f>
        <v>0</v>
      </c>
      <c r="Q303" s="56">
        <f t="shared" si="78"/>
        <v>2500000</v>
      </c>
    </row>
    <row r="304" spans="1:17" s="31" customFormat="1" ht="30">
      <c r="A304" s="36" t="s">
        <v>632</v>
      </c>
      <c r="B304" s="36" t="s">
        <v>634</v>
      </c>
      <c r="C304" s="36"/>
      <c r="D304" s="36" t="s">
        <v>451</v>
      </c>
      <c r="E304" s="33" t="s">
        <v>636</v>
      </c>
      <c r="F304" s="54">
        <f t="shared" si="76"/>
        <v>2500000</v>
      </c>
      <c r="G304" s="54">
        <v>2500000</v>
      </c>
      <c r="H304" s="54"/>
      <c r="I304" s="54"/>
      <c r="J304" s="54"/>
      <c r="K304" s="54">
        <f t="shared" si="77"/>
        <v>0</v>
      </c>
      <c r="L304" s="54"/>
      <c r="M304" s="54"/>
      <c r="N304" s="54"/>
      <c r="O304" s="54"/>
      <c r="P304" s="54"/>
      <c r="Q304" s="55">
        <f t="shared" si="78"/>
        <v>2500000</v>
      </c>
    </row>
    <row r="305" spans="1:17" s="10" customFormat="1" ht="21" customHeight="1" hidden="1">
      <c r="A305" s="34" t="s">
        <v>286</v>
      </c>
      <c r="B305" s="34" t="s">
        <v>14</v>
      </c>
      <c r="C305" s="34" t="s">
        <v>334</v>
      </c>
      <c r="D305" s="34"/>
      <c r="E305" s="35" t="s">
        <v>15</v>
      </c>
      <c r="F305" s="56">
        <f t="shared" si="76"/>
        <v>0</v>
      </c>
      <c r="G305" s="56">
        <f>G306</f>
        <v>0</v>
      </c>
      <c r="H305" s="56">
        <f>H306</f>
        <v>0</v>
      </c>
      <c r="I305" s="56">
        <f>I306</f>
        <v>0</v>
      </c>
      <c r="J305" s="56">
        <f>J306</f>
        <v>0</v>
      </c>
      <c r="K305" s="56">
        <f t="shared" si="77"/>
        <v>0</v>
      </c>
      <c r="L305" s="56">
        <f>L306</f>
        <v>0</v>
      </c>
      <c r="M305" s="56">
        <f>M306</f>
        <v>0</v>
      </c>
      <c r="N305" s="56">
        <f>N306</f>
        <v>0</v>
      </c>
      <c r="O305" s="56">
        <f>O306</f>
        <v>0</v>
      </c>
      <c r="P305" s="56">
        <f>P306</f>
        <v>0</v>
      </c>
      <c r="Q305" s="56">
        <f t="shared" si="78"/>
        <v>0</v>
      </c>
    </row>
    <row r="306" spans="1:17" s="10" customFormat="1" ht="30" hidden="1">
      <c r="A306" s="36" t="s">
        <v>695</v>
      </c>
      <c r="B306" s="36" t="s">
        <v>691</v>
      </c>
      <c r="C306" s="36"/>
      <c r="D306" s="36" t="s">
        <v>366</v>
      </c>
      <c r="E306" s="33" t="s">
        <v>692</v>
      </c>
      <c r="F306" s="54">
        <f t="shared" si="76"/>
        <v>0</v>
      </c>
      <c r="G306" s="54"/>
      <c r="H306" s="54"/>
      <c r="I306" s="54"/>
      <c r="J306" s="54"/>
      <c r="K306" s="54">
        <f t="shared" si="77"/>
        <v>0</v>
      </c>
      <c r="L306" s="54"/>
      <c r="M306" s="54"/>
      <c r="N306" s="54"/>
      <c r="O306" s="54"/>
      <c r="P306" s="54"/>
      <c r="Q306" s="55">
        <f t="shared" si="78"/>
        <v>0</v>
      </c>
    </row>
    <row r="307" spans="1:17" s="20" customFormat="1" ht="57">
      <c r="A307" s="29" t="s">
        <v>261</v>
      </c>
      <c r="B307" s="39"/>
      <c r="C307" s="39" t="s">
        <v>263</v>
      </c>
      <c r="D307" s="39"/>
      <c r="E307" s="64" t="s">
        <v>571</v>
      </c>
      <c r="F307" s="48">
        <f>F308</f>
        <v>0</v>
      </c>
      <c r="G307" s="48">
        <f aca="true" t="shared" si="79" ref="G307:Q307">G308</f>
        <v>0</v>
      </c>
      <c r="H307" s="48">
        <f t="shared" si="79"/>
        <v>0</v>
      </c>
      <c r="I307" s="48">
        <f t="shared" si="79"/>
        <v>0</v>
      </c>
      <c r="J307" s="48">
        <f t="shared" si="79"/>
        <v>0</v>
      </c>
      <c r="K307" s="48">
        <f t="shared" si="79"/>
        <v>280149900</v>
      </c>
      <c r="L307" s="48">
        <f t="shared" si="79"/>
        <v>6000000</v>
      </c>
      <c r="M307" s="48">
        <f t="shared" si="79"/>
        <v>0</v>
      </c>
      <c r="N307" s="48">
        <f t="shared" si="79"/>
        <v>0</v>
      </c>
      <c r="O307" s="48">
        <f t="shared" si="79"/>
        <v>274149900</v>
      </c>
      <c r="P307" s="48">
        <f t="shared" si="79"/>
        <v>0</v>
      </c>
      <c r="Q307" s="58">
        <f t="shared" si="79"/>
        <v>280149900</v>
      </c>
    </row>
    <row r="308" spans="1:17" s="20" customFormat="1" ht="40.5" customHeight="1">
      <c r="A308" s="40" t="s">
        <v>262</v>
      </c>
      <c r="B308" s="29"/>
      <c r="C308" s="40" t="s">
        <v>263</v>
      </c>
      <c r="D308" s="40"/>
      <c r="E308" s="66" t="s">
        <v>571</v>
      </c>
      <c r="F308" s="49">
        <f aca="true" t="shared" si="80" ref="F308:F313">G308+J308</f>
        <v>0</v>
      </c>
      <c r="G308" s="49">
        <f>G309+G312+G313</f>
        <v>0</v>
      </c>
      <c r="H308" s="49">
        <f>H309+H312+H313</f>
        <v>0</v>
      </c>
      <c r="I308" s="49">
        <f>I309+I312+I313</f>
        <v>0</v>
      </c>
      <c r="J308" s="49">
        <f>J309+J312+J313</f>
        <v>0</v>
      </c>
      <c r="K308" s="49">
        <f aca="true" t="shared" si="81" ref="K308:K313">L308+O308</f>
        <v>280149900</v>
      </c>
      <c r="L308" s="49">
        <f>L309+L312+L313</f>
        <v>6000000</v>
      </c>
      <c r="M308" s="49">
        <f>M309+M312+M313</f>
        <v>0</v>
      </c>
      <c r="N308" s="49">
        <f>N309+N312+N313</f>
        <v>0</v>
      </c>
      <c r="O308" s="49">
        <f>O309+O312+O313</f>
        <v>274149900</v>
      </c>
      <c r="P308" s="49">
        <f>P309+P312+P313</f>
        <v>0</v>
      </c>
      <c r="Q308" s="58">
        <f aca="true" t="shared" si="82" ref="Q308:Q313">F308+K308</f>
        <v>280149900</v>
      </c>
    </row>
    <row r="309" spans="1:17" s="45" customFormat="1" ht="42.75" hidden="1">
      <c r="A309" s="34" t="s">
        <v>264</v>
      </c>
      <c r="B309" s="34" t="s">
        <v>230</v>
      </c>
      <c r="C309" s="34">
        <v>240601</v>
      </c>
      <c r="D309" s="34"/>
      <c r="E309" s="35" t="s">
        <v>231</v>
      </c>
      <c r="F309" s="56">
        <f t="shared" si="80"/>
        <v>0</v>
      </c>
      <c r="G309" s="56">
        <f>G310+G311</f>
        <v>0</v>
      </c>
      <c r="H309" s="56">
        <f>H310+H311</f>
        <v>0</v>
      </c>
      <c r="I309" s="56">
        <f>I310+I311</f>
        <v>0</v>
      </c>
      <c r="J309" s="56">
        <f>J310+J311</f>
        <v>0</v>
      </c>
      <c r="K309" s="56">
        <f t="shared" si="81"/>
        <v>0</v>
      </c>
      <c r="L309" s="56">
        <f>L310+L311</f>
        <v>0</v>
      </c>
      <c r="M309" s="56">
        <f>M310+M311</f>
        <v>0</v>
      </c>
      <c r="N309" s="56">
        <f>N310+N311</f>
        <v>0</v>
      </c>
      <c r="O309" s="56">
        <f>O310+O311</f>
        <v>0</v>
      </c>
      <c r="P309" s="56">
        <f>P310+P311</f>
        <v>0</v>
      </c>
      <c r="Q309" s="56">
        <f t="shared" si="82"/>
        <v>0</v>
      </c>
    </row>
    <row r="310" spans="1:17" s="31" customFormat="1" ht="15" hidden="1">
      <c r="A310" s="36" t="s">
        <v>265</v>
      </c>
      <c r="B310" s="36" t="s">
        <v>233</v>
      </c>
      <c r="C310" s="36">
        <v>240601</v>
      </c>
      <c r="D310" s="36" t="s">
        <v>338</v>
      </c>
      <c r="E310" s="33" t="s">
        <v>339</v>
      </c>
      <c r="F310" s="54">
        <f t="shared" si="80"/>
        <v>0</v>
      </c>
      <c r="G310" s="54"/>
      <c r="H310" s="54"/>
      <c r="I310" s="54"/>
      <c r="J310" s="54"/>
      <c r="K310" s="54">
        <f t="shared" si="81"/>
        <v>0</v>
      </c>
      <c r="L310" s="54"/>
      <c r="M310" s="54"/>
      <c r="N310" s="54"/>
      <c r="O310" s="54"/>
      <c r="P310" s="54"/>
      <c r="Q310" s="55">
        <f t="shared" si="82"/>
        <v>0</v>
      </c>
    </row>
    <row r="311" spans="1:17" s="31" customFormat="1" ht="45" hidden="1">
      <c r="A311" s="36" t="s">
        <v>266</v>
      </c>
      <c r="B311" s="36" t="s">
        <v>235</v>
      </c>
      <c r="C311" s="36" t="s">
        <v>337</v>
      </c>
      <c r="D311" s="36" t="s">
        <v>236</v>
      </c>
      <c r="E311" s="33" t="s">
        <v>237</v>
      </c>
      <c r="F311" s="54">
        <f t="shared" si="80"/>
        <v>0</v>
      </c>
      <c r="G311" s="54"/>
      <c r="H311" s="54"/>
      <c r="I311" s="54"/>
      <c r="J311" s="54"/>
      <c r="K311" s="54">
        <f t="shared" si="81"/>
        <v>0</v>
      </c>
      <c r="L311" s="54"/>
      <c r="M311" s="54"/>
      <c r="N311" s="54"/>
      <c r="O311" s="54"/>
      <c r="P311" s="54"/>
      <c r="Q311" s="55">
        <f t="shared" si="82"/>
        <v>0</v>
      </c>
    </row>
    <row r="312" spans="1:17" s="10" customFormat="1" ht="30">
      <c r="A312" s="23" t="s">
        <v>267</v>
      </c>
      <c r="B312" s="23" t="s">
        <v>315</v>
      </c>
      <c r="C312" s="23" t="s">
        <v>446</v>
      </c>
      <c r="D312" s="23" t="s">
        <v>443</v>
      </c>
      <c r="E312" s="32" t="s">
        <v>268</v>
      </c>
      <c r="F312" s="50">
        <f t="shared" si="80"/>
        <v>0</v>
      </c>
      <c r="G312" s="50"/>
      <c r="H312" s="50"/>
      <c r="I312" s="50"/>
      <c r="J312" s="50"/>
      <c r="K312" s="50">
        <f t="shared" si="81"/>
        <v>246777500</v>
      </c>
      <c r="L312" s="50">
        <v>6000000</v>
      </c>
      <c r="M312" s="50"/>
      <c r="N312" s="50"/>
      <c r="O312" s="50">
        <v>240777500</v>
      </c>
      <c r="P312" s="50"/>
      <c r="Q312" s="56">
        <f t="shared" si="82"/>
        <v>246777500</v>
      </c>
    </row>
    <row r="313" spans="1:17" s="10" customFormat="1" ht="30">
      <c r="A313" s="23" t="s">
        <v>269</v>
      </c>
      <c r="B313" s="23" t="s">
        <v>270</v>
      </c>
      <c r="C313" s="23" t="s">
        <v>348</v>
      </c>
      <c r="D313" s="23" t="s">
        <v>326</v>
      </c>
      <c r="E313" s="32" t="s">
        <v>271</v>
      </c>
      <c r="F313" s="50">
        <f t="shared" si="80"/>
        <v>0</v>
      </c>
      <c r="G313" s="50"/>
      <c r="H313" s="50"/>
      <c r="I313" s="50"/>
      <c r="J313" s="50"/>
      <c r="K313" s="50">
        <f t="shared" si="81"/>
        <v>33372400</v>
      </c>
      <c r="L313" s="50"/>
      <c r="M313" s="50"/>
      <c r="N313" s="50"/>
      <c r="O313" s="50">
        <v>33372400</v>
      </c>
      <c r="P313" s="50"/>
      <c r="Q313" s="56">
        <f t="shared" si="82"/>
        <v>33372400</v>
      </c>
    </row>
    <row r="314" spans="1:17" s="10" customFormat="1" ht="40.5" customHeight="1">
      <c r="A314" s="29" t="s">
        <v>619</v>
      </c>
      <c r="B314" s="39"/>
      <c r="C314" s="39" t="s">
        <v>623</v>
      </c>
      <c r="D314" s="39"/>
      <c r="E314" s="64" t="s">
        <v>573</v>
      </c>
      <c r="F314" s="48">
        <f>F315</f>
        <v>800000</v>
      </c>
      <c r="G314" s="48">
        <f aca="true" t="shared" si="83" ref="G314:Q314">G315</f>
        <v>800000</v>
      </c>
      <c r="H314" s="48">
        <f t="shared" si="83"/>
        <v>0</v>
      </c>
      <c r="I314" s="48">
        <f t="shared" si="83"/>
        <v>10000</v>
      </c>
      <c r="J314" s="48">
        <f t="shared" si="83"/>
        <v>0</v>
      </c>
      <c r="K314" s="48">
        <f t="shared" si="83"/>
        <v>300000</v>
      </c>
      <c r="L314" s="48">
        <f t="shared" si="83"/>
        <v>0</v>
      </c>
      <c r="M314" s="48">
        <f t="shared" si="83"/>
        <v>0</v>
      </c>
      <c r="N314" s="48">
        <f t="shared" si="83"/>
        <v>0</v>
      </c>
      <c r="O314" s="48">
        <f t="shared" si="83"/>
        <v>300000</v>
      </c>
      <c r="P314" s="48">
        <f t="shared" si="83"/>
        <v>300000</v>
      </c>
      <c r="Q314" s="58">
        <f t="shared" si="83"/>
        <v>1100000</v>
      </c>
    </row>
    <row r="315" spans="1:17" s="10" customFormat="1" ht="45">
      <c r="A315" s="40" t="s">
        <v>620</v>
      </c>
      <c r="B315" s="29"/>
      <c r="C315" s="40" t="s">
        <v>623</v>
      </c>
      <c r="D315" s="40"/>
      <c r="E315" s="66" t="s">
        <v>573</v>
      </c>
      <c r="F315" s="49">
        <f>G315+J315</f>
        <v>800000</v>
      </c>
      <c r="G315" s="49">
        <f>G316+G317</f>
        <v>800000</v>
      </c>
      <c r="H315" s="49">
        <f>H316+H317</f>
        <v>0</v>
      </c>
      <c r="I315" s="49">
        <f>I316+I317</f>
        <v>10000</v>
      </c>
      <c r="J315" s="49">
        <f>J316+J317</f>
        <v>0</v>
      </c>
      <c r="K315" s="49">
        <f>L315+O315</f>
        <v>300000</v>
      </c>
      <c r="L315" s="49">
        <f>L316+L317</f>
        <v>0</v>
      </c>
      <c r="M315" s="49">
        <f>M316+M317</f>
        <v>0</v>
      </c>
      <c r="N315" s="49">
        <f>N316+N317</f>
        <v>0</v>
      </c>
      <c r="O315" s="49">
        <f>O316+O317</f>
        <v>300000</v>
      </c>
      <c r="P315" s="49">
        <f>P316+P317</f>
        <v>300000</v>
      </c>
      <c r="Q315" s="58">
        <f>F315+K315</f>
        <v>1100000</v>
      </c>
    </row>
    <row r="316" spans="1:17" s="10" customFormat="1" ht="45">
      <c r="A316" s="23" t="s">
        <v>621</v>
      </c>
      <c r="B316" s="23" t="s">
        <v>277</v>
      </c>
      <c r="C316" s="23">
        <v>210105</v>
      </c>
      <c r="D316" s="23" t="s">
        <v>349</v>
      </c>
      <c r="E316" s="32" t="s">
        <v>278</v>
      </c>
      <c r="F316" s="50">
        <f>G316+J316</f>
        <v>800000</v>
      </c>
      <c r="G316" s="50">
        <v>800000</v>
      </c>
      <c r="H316" s="50"/>
      <c r="I316" s="50">
        <v>10000</v>
      </c>
      <c r="J316" s="50"/>
      <c r="K316" s="50">
        <f>L316+O316</f>
        <v>300000</v>
      </c>
      <c r="L316" s="50"/>
      <c r="M316" s="50"/>
      <c r="N316" s="50"/>
      <c r="O316" s="50">
        <v>300000</v>
      </c>
      <c r="P316" s="50">
        <v>300000</v>
      </c>
      <c r="Q316" s="56">
        <f>F316+K316</f>
        <v>1100000</v>
      </c>
    </row>
    <row r="317" spans="1:17" s="10" customFormat="1" ht="30" hidden="1">
      <c r="A317" s="23" t="s">
        <v>622</v>
      </c>
      <c r="B317" s="23" t="s">
        <v>270</v>
      </c>
      <c r="C317" s="23" t="s">
        <v>348</v>
      </c>
      <c r="D317" s="23" t="s">
        <v>326</v>
      </c>
      <c r="E317" s="32" t="s">
        <v>271</v>
      </c>
      <c r="F317" s="50">
        <f>G317+J317</f>
        <v>0</v>
      </c>
      <c r="G317" s="50"/>
      <c r="H317" s="50"/>
      <c r="I317" s="50"/>
      <c r="J317" s="50"/>
      <c r="K317" s="50">
        <f>L317+O317</f>
        <v>0</v>
      </c>
      <c r="L317" s="50"/>
      <c r="M317" s="50"/>
      <c r="N317" s="50"/>
      <c r="O317" s="50"/>
      <c r="P317" s="50"/>
      <c r="Q317" s="56">
        <f>F317+K317</f>
        <v>0</v>
      </c>
    </row>
    <row r="318" spans="1:17" s="19" customFormat="1" ht="57">
      <c r="A318" s="29" t="s">
        <v>596</v>
      </c>
      <c r="B318" s="39"/>
      <c r="C318" s="39" t="s">
        <v>600</v>
      </c>
      <c r="D318" s="39"/>
      <c r="E318" s="64" t="s">
        <v>567</v>
      </c>
      <c r="F318" s="48">
        <f aca="true" t="shared" si="84" ref="F318:Q318">F319</f>
        <v>1600000</v>
      </c>
      <c r="G318" s="48">
        <f t="shared" si="84"/>
        <v>1600000</v>
      </c>
      <c r="H318" s="48">
        <f t="shared" si="84"/>
        <v>0</v>
      </c>
      <c r="I318" s="48">
        <f t="shared" si="84"/>
        <v>0</v>
      </c>
      <c r="J318" s="48">
        <f t="shared" si="84"/>
        <v>0</v>
      </c>
      <c r="K318" s="48">
        <f t="shared" si="84"/>
        <v>0</v>
      </c>
      <c r="L318" s="48">
        <f t="shared" si="84"/>
        <v>0</v>
      </c>
      <c r="M318" s="48">
        <f t="shared" si="84"/>
        <v>0</v>
      </c>
      <c r="N318" s="48">
        <f t="shared" si="84"/>
        <v>0</v>
      </c>
      <c r="O318" s="48">
        <f t="shared" si="84"/>
        <v>0</v>
      </c>
      <c r="P318" s="48">
        <f t="shared" si="84"/>
        <v>0</v>
      </c>
      <c r="Q318" s="58">
        <f t="shared" si="84"/>
        <v>1600000</v>
      </c>
    </row>
    <row r="319" spans="1:17" s="19" customFormat="1" ht="45">
      <c r="A319" s="40" t="s">
        <v>597</v>
      </c>
      <c r="B319" s="39"/>
      <c r="C319" s="40" t="s">
        <v>600</v>
      </c>
      <c r="D319" s="40"/>
      <c r="E319" s="66" t="s">
        <v>567</v>
      </c>
      <c r="F319" s="49">
        <f>G319+J319</f>
        <v>1600000</v>
      </c>
      <c r="G319" s="49">
        <f>G320+G321</f>
        <v>1600000</v>
      </c>
      <c r="H319" s="49">
        <f>H320+H321</f>
        <v>0</v>
      </c>
      <c r="I319" s="49">
        <f>I320+I321</f>
        <v>0</v>
      </c>
      <c r="J319" s="49">
        <f>J320+J321</f>
        <v>0</v>
      </c>
      <c r="K319" s="49">
        <f>L319+O319</f>
        <v>0</v>
      </c>
      <c r="L319" s="49">
        <f>L320+L321</f>
        <v>0</v>
      </c>
      <c r="M319" s="49">
        <f>M320+M321</f>
        <v>0</v>
      </c>
      <c r="N319" s="49">
        <f>N320+N321</f>
        <v>0</v>
      </c>
      <c r="O319" s="49">
        <f>O320+O321</f>
        <v>0</v>
      </c>
      <c r="P319" s="49">
        <f>P320+P321</f>
        <v>0</v>
      </c>
      <c r="Q319" s="58">
        <f>F319+K319</f>
        <v>1600000</v>
      </c>
    </row>
    <row r="320" spans="1:17" s="10" customFormat="1" ht="60" hidden="1">
      <c r="A320" s="23" t="s">
        <v>598</v>
      </c>
      <c r="B320" s="23" t="s">
        <v>526</v>
      </c>
      <c r="C320" s="23">
        <v>110103</v>
      </c>
      <c r="D320" s="23" t="s">
        <v>328</v>
      </c>
      <c r="E320" s="32" t="s">
        <v>175</v>
      </c>
      <c r="F320" s="50">
        <f>G320+J320</f>
        <v>0</v>
      </c>
      <c r="G320" s="50"/>
      <c r="H320" s="50"/>
      <c r="I320" s="50"/>
      <c r="J320" s="50"/>
      <c r="K320" s="50">
        <f>L320+O320</f>
        <v>0</v>
      </c>
      <c r="L320" s="50"/>
      <c r="M320" s="50"/>
      <c r="N320" s="50"/>
      <c r="O320" s="50"/>
      <c r="P320" s="50"/>
      <c r="Q320" s="56">
        <f>F320+K320</f>
        <v>0</v>
      </c>
    </row>
    <row r="321" spans="1:17" s="10" customFormat="1" ht="30">
      <c r="A321" s="23" t="s">
        <v>599</v>
      </c>
      <c r="B321" s="23" t="s">
        <v>181</v>
      </c>
      <c r="C321" s="23">
        <v>110502</v>
      </c>
      <c r="D321" s="23" t="s">
        <v>330</v>
      </c>
      <c r="E321" s="32" t="s">
        <v>182</v>
      </c>
      <c r="F321" s="50">
        <f>G321+J321</f>
        <v>1600000</v>
      </c>
      <c r="G321" s="50">
        <v>1600000</v>
      </c>
      <c r="H321" s="50"/>
      <c r="I321" s="50"/>
      <c r="J321" s="50"/>
      <c r="K321" s="50">
        <f>L321+O321</f>
        <v>0</v>
      </c>
      <c r="L321" s="50"/>
      <c r="M321" s="50"/>
      <c r="N321" s="50"/>
      <c r="O321" s="50"/>
      <c r="P321" s="50"/>
      <c r="Q321" s="56">
        <f>F321+K321</f>
        <v>1600000</v>
      </c>
    </row>
    <row r="322" spans="1:17" s="20" customFormat="1" ht="42.75">
      <c r="A322" s="29" t="s">
        <v>287</v>
      </c>
      <c r="B322" s="39"/>
      <c r="C322" s="39" t="s">
        <v>289</v>
      </c>
      <c r="D322" s="39"/>
      <c r="E322" s="64" t="s">
        <v>575</v>
      </c>
      <c r="F322" s="48">
        <f>F323</f>
        <v>9532614200</v>
      </c>
      <c r="G322" s="48">
        <f aca="true" t="shared" si="85" ref="G322:Q322">G323</f>
        <v>9482614200</v>
      </c>
      <c r="H322" s="48">
        <f t="shared" si="85"/>
        <v>0</v>
      </c>
      <c r="I322" s="48">
        <f t="shared" si="85"/>
        <v>0</v>
      </c>
      <c r="J322" s="48">
        <f t="shared" si="85"/>
        <v>0</v>
      </c>
      <c r="K322" s="48">
        <f t="shared" si="85"/>
        <v>0</v>
      </c>
      <c r="L322" s="48">
        <f t="shared" si="85"/>
        <v>0</v>
      </c>
      <c r="M322" s="48">
        <f t="shared" si="85"/>
        <v>0</v>
      </c>
      <c r="N322" s="48">
        <f t="shared" si="85"/>
        <v>0</v>
      </c>
      <c r="O322" s="48">
        <f t="shared" si="85"/>
        <v>0</v>
      </c>
      <c r="P322" s="48">
        <f t="shared" si="85"/>
        <v>0</v>
      </c>
      <c r="Q322" s="48">
        <f t="shared" si="85"/>
        <v>9532614200</v>
      </c>
    </row>
    <row r="323" spans="1:17" s="20" customFormat="1" ht="47.25" customHeight="1">
      <c r="A323" s="40" t="s">
        <v>288</v>
      </c>
      <c r="B323" s="29"/>
      <c r="C323" s="40" t="s">
        <v>289</v>
      </c>
      <c r="D323" s="40"/>
      <c r="E323" s="66" t="s">
        <v>575</v>
      </c>
      <c r="F323" s="49">
        <f>F324+F325+F327+F330+F328+F329+F333+F332+F331+F326</f>
        <v>9532614200</v>
      </c>
      <c r="G323" s="49">
        <f aca="true" t="shared" si="86" ref="G323:Q323">G324+G325+G327+G330+G328+G329+G333+G332+G331+G326</f>
        <v>9482614200</v>
      </c>
      <c r="H323" s="49">
        <f t="shared" si="86"/>
        <v>0</v>
      </c>
      <c r="I323" s="49">
        <f t="shared" si="86"/>
        <v>0</v>
      </c>
      <c r="J323" s="49">
        <f t="shared" si="86"/>
        <v>0</v>
      </c>
      <c r="K323" s="49">
        <f t="shared" si="86"/>
        <v>0</v>
      </c>
      <c r="L323" s="49">
        <f t="shared" si="86"/>
        <v>0</v>
      </c>
      <c r="M323" s="49">
        <f t="shared" si="86"/>
        <v>0</v>
      </c>
      <c r="N323" s="49">
        <f t="shared" si="86"/>
        <v>0</v>
      </c>
      <c r="O323" s="49">
        <f t="shared" si="86"/>
        <v>0</v>
      </c>
      <c r="P323" s="49">
        <f t="shared" si="86"/>
        <v>0</v>
      </c>
      <c r="Q323" s="58">
        <f t="shared" si="86"/>
        <v>9532614200</v>
      </c>
    </row>
    <row r="324" spans="1:17" s="10" customFormat="1" ht="18" customHeight="1">
      <c r="A324" s="23" t="s">
        <v>290</v>
      </c>
      <c r="B324" s="23" t="s">
        <v>534</v>
      </c>
      <c r="C324" s="23">
        <v>250102</v>
      </c>
      <c r="D324" s="23" t="s">
        <v>331</v>
      </c>
      <c r="E324" s="32" t="s">
        <v>419</v>
      </c>
      <c r="F324" s="50">
        <v>50000000</v>
      </c>
      <c r="G324" s="50"/>
      <c r="H324" s="50"/>
      <c r="I324" s="50"/>
      <c r="J324" s="50"/>
      <c r="K324" s="50">
        <f aca="true" t="shared" si="87" ref="K324:K330">L324+O324</f>
        <v>0</v>
      </c>
      <c r="L324" s="50"/>
      <c r="M324" s="50"/>
      <c r="N324" s="50"/>
      <c r="O324" s="50"/>
      <c r="P324" s="50"/>
      <c r="Q324" s="56">
        <f aca="true" t="shared" si="88" ref="Q324:Q333">F324+K324</f>
        <v>50000000</v>
      </c>
    </row>
    <row r="325" spans="1:17" s="10" customFormat="1" ht="18" customHeight="1">
      <c r="A325" s="23" t="s">
        <v>291</v>
      </c>
      <c r="B325" s="23" t="s">
        <v>529</v>
      </c>
      <c r="C325" s="23" t="s">
        <v>354</v>
      </c>
      <c r="D325" s="23" t="s">
        <v>326</v>
      </c>
      <c r="E325" s="32" t="s">
        <v>355</v>
      </c>
      <c r="F325" s="50">
        <f aca="true" t="shared" si="89" ref="F325:F333">G325+J325</f>
        <v>553836900</v>
      </c>
      <c r="G325" s="50">
        <v>553836900</v>
      </c>
      <c r="H325" s="50"/>
      <c r="I325" s="50"/>
      <c r="J325" s="50"/>
      <c r="K325" s="50">
        <f t="shared" si="87"/>
        <v>0</v>
      </c>
      <c r="L325" s="50"/>
      <c r="M325" s="50"/>
      <c r="N325" s="50"/>
      <c r="O325" s="50"/>
      <c r="P325" s="50"/>
      <c r="Q325" s="56">
        <f t="shared" si="88"/>
        <v>553836900</v>
      </c>
    </row>
    <row r="326" spans="1:17" s="10" customFormat="1" ht="90">
      <c r="A326" s="23" t="s">
        <v>642</v>
      </c>
      <c r="B326" s="23" t="s">
        <v>641</v>
      </c>
      <c r="C326" s="23" t="s">
        <v>350</v>
      </c>
      <c r="D326" s="23" t="s">
        <v>326</v>
      </c>
      <c r="E326" s="32" t="s">
        <v>710</v>
      </c>
      <c r="F326" s="50">
        <f>G326+J326</f>
        <v>121700000</v>
      </c>
      <c r="G326" s="50">
        <f>100000000+21700000</f>
        <v>121700000</v>
      </c>
      <c r="H326" s="50"/>
      <c r="I326" s="50"/>
      <c r="J326" s="50"/>
      <c r="K326" s="50">
        <f>L326+O326</f>
        <v>0</v>
      </c>
      <c r="L326" s="50"/>
      <c r="M326" s="50"/>
      <c r="N326" s="50"/>
      <c r="O326" s="50"/>
      <c r="P326" s="50"/>
      <c r="Q326" s="56">
        <f>F326+K326</f>
        <v>121700000</v>
      </c>
    </row>
    <row r="327" spans="1:17" s="10" customFormat="1" ht="30" hidden="1">
      <c r="A327" s="23" t="s">
        <v>292</v>
      </c>
      <c r="B327" s="23" t="s">
        <v>530</v>
      </c>
      <c r="C327" s="23" t="s">
        <v>350</v>
      </c>
      <c r="D327" s="23" t="s">
        <v>326</v>
      </c>
      <c r="E327" s="32" t="s">
        <v>293</v>
      </c>
      <c r="F327" s="50">
        <f t="shared" si="89"/>
        <v>0</v>
      </c>
      <c r="G327" s="50"/>
      <c r="H327" s="50"/>
      <c r="I327" s="50"/>
      <c r="J327" s="50"/>
      <c r="K327" s="50">
        <f t="shared" si="87"/>
        <v>0</v>
      </c>
      <c r="L327" s="50"/>
      <c r="M327" s="50"/>
      <c r="N327" s="50"/>
      <c r="O327" s="50"/>
      <c r="P327" s="50"/>
      <c r="Q327" s="56">
        <f t="shared" si="88"/>
        <v>0</v>
      </c>
    </row>
    <row r="328" spans="1:17" s="10" customFormat="1" ht="159" customHeight="1">
      <c r="A328" s="23" t="s">
        <v>298</v>
      </c>
      <c r="B328" s="23" t="s">
        <v>296</v>
      </c>
      <c r="C328" s="23">
        <v>250328</v>
      </c>
      <c r="D328" s="23" t="s">
        <v>326</v>
      </c>
      <c r="E328" s="32" t="s">
        <v>297</v>
      </c>
      <c r="F328" s="50">
        <f t="shared" si="89"/>
        <v>4514188100</v>
      </c>
      <c r="G328" s="50">
        <v>4514188100</v>
      </c>
      <c r="H328" s="50"/>
      <c r="I328" s="50"/>
      <c r="J328" s="50"/>
      <c r="K328" s="50">
        <f>L328+O328</f>
        <v>0</v>
      </c>
      <c r="L328" s="50"/>
      <c r="M328" s="50"/>
      <c r="N328" s="50"/>
      <c r="O328" s="50"/>
      <c r="P328" s="50"/>
      <c r="Q328" s="56">
        <f t="shared" si="88"/>
        <v>4514188100</v>
      </c>
    </row>
    <row r="329" spans="1:17" s="10" customFormat="1" ht="84" customHeight="1">
      <c r="A329" s="23" t="s">
        <v>299</v>
      </c>
      <c r="B329" s="23" t="s">
        <v>300</v>
      </c>
      <c r="C329" s="23">
        <v>250330</v>
      </c>
      <c r="D329" s="23" t="s">
        <v>326</v>
      </c>
      <c r="E329" s="32" t="s">
        <v>301</v>
      </c>
      <c r="F329" s="50">
        <f t="shared" si="89"/>
        <v>49732100</v>
      </c>
      <c r="G329" s="50">
        <v>49732100</v>
      </c>
      <c r="H329" s="50"/>
      <c r="I329" s="50"/>
      <c r="J329" s="50"/>
      <c r="K329" s="50">
        <f>L329+O329</f>
        <v>0</v>
      </c>
      <c r="L329" s="50"/>
      <c r="M329" s="50"/>
      <c r="N329" s="50"/>
      <c r="O329" s="50"/>
      <c r="P329" s="50"/>
      <c r="Q329" s="56">
        <f t="shared" si="88"/>
        <v>49732100</v>
      </c>
    </row>
    <row r="330" spans="1:17" s="10" customFormat="1" ht="132.75" customHeight="1">
      <c r="A330" s="23" t="s">
        <v>294</v>
      </c>
      <c r="B330" s="23" t="s">
        <v>295</v>
      </c>
      <c r="C330" s="23">
        <v>250326</v>
      </c>
      <c r="D330" s="23" t="s">
        <v>326</v>
      </c>
      <c r="E330" s="32" t="s">
        <v>716</v>
      </c>
      <c r="F330" s="50">
        <f t="shared" si="89"/>
        <v>4114859400</v>
      </c>
      <c r="G330" s="50">
        <v>4114859400</v>
      </c>
      <c r="H330" s="50"/>
      <c r="I330" s="50"/>
      <c r="J330" s="50"/>
      <c r="K330" s="50">
        <f t="shared" si="87"/>
        <v>0</v>
      </c>
      <c r="L330" s="50"/>
      <c r="M330" s="50"/>
      <c r="N330" s="50"/>
      <c r="O330" s="50"/>
      <c r="P330" s="50"/>
      <c r="Q330" s="56">
        <f t="shared" si="88"/>
        <v>4114859400</v>
      </c>
    </row>
    <row r="331" spans="1:17" s="10" customFormat="1" ht="222" customHeight="1">
      <c r="A331" s="23" t="s">
        <v>304</v>
      </c>
      <c r="B331" s="23" t="s">
        <v>305</v>
      </c>
      <c r="C331" s="23">
        <v>250376</v>
      </c>
      <c r="D331" s="23" t="s">
        <v>326</v>
      </c>
      <c r="E331" s="32" t="s">
        <v>711</v>
      </c>
      <c r="F331" s="50">
        <f t="shared" si="89"/>
        <v>128297700</v>
      </c>
      <c r="G331" s="50">
        <v>128297700</v>
      </c>
      <c r="H331" s="50"/>
      <c r="I331" s="50"/>
      <c r="J331" s="50"/>
      <c r="K331" s="50">
        <f>L331+O331</f>
        <v>0</v>
      </c>
      <c r="L331" s="50"/>
      <c r="M331" s="50"/>
      <c r="N331" s="50"/>
      <c r="O331" s="50"/>
      <c r="P331" s="50"/>
      <c r="Q331" s="56">
        <f t="shared" si="88"/>
        <v>128297700</v>
      </c>
    </row>
    <row r="332" spans="1:17" s="10" customFormat="1" ht="78.75" customHeight="1" hidden="1">
      <c r="A332" s="38">
        <v>3719540</v>
      </c>
      <c r="B332" s="38">
        <v>9540</v>
      </c>
      <c r="C332" s="38">
        <v>250366</v>
      </c>
      <c r="D332" s="38" t="s">
        <v>326</v>
      </c>
      <c r="E332" s="32" t="s">
        <v>303</v>
      </c>
      <c r="F332" s="50">
        <f t="shared" si="89"/>
        <v>0</v>
      </c>
      <c r="G332" s="50"/>
      <c r="H332" s="50"/>
      <c r="I332" s="50"/>
      <c r="J332" s="50"/>
      <c r="K332" s="50">
        <f>L332+O332</f>
        <v>0</v>
      </c>
      <c r="L332" s="50"/>
      <c r="M332" s="50"/>
      <c r="N332" s="50"/>
      <c r="O332" s="50"/>
      <c r="P332" s="50"/>
      <c r="Q332" s="56">
        <f t="shared" si="88"/>
        <v>0</v>
      </c>
    </row>
    <row r="333" spans="1:17" s="10" customFormat="1" ht="30" hidden="1">
      <c r="A333" s="23" t="s">
        <v>302</v>
      </c>
      <c r="B333" s="23" t="s">
        <v>270</v>
      </c>
      <c r="C333" s="23" t="s">
        <v>348</v>
      </c>
      <c r="D333" s="23" t="s">
        <v>326</v>
      </c>
      <c r="E333" s="32" t="s">
        <v>271</v>
      </c>
      <c r="F333" s="50">
        <f t="shared" si="89"/>
        <v>0</v>
      </c>
      <c r="G333" s="50"/>
      <c r="H333" s="50"/>
      <c r="I333" s="50"/>
      <c r="J333" s="50"/>
      <c r="K333" s="50">
        <f>L333+O333</f>
        <v>0</v>
      </c>
      <c r="L333" s="50"/>
      <c r="M333" s="50"/>
      <c r="N333" s="50"/>
      <c r="O333" s="50"/>
      <c r="P333" s="50"/>
      <c r="Q333" s="56">
        <f t="shared" si="88"/>
        <v>0</v>
      </c>
    </row>
    <row r="334" spans="1:17" s="20" customFormat="1" ht="57" hidden="1">
      <c r="A334" s="29" t="s">
        <v>531</v>
      </c>
      <c r="B334" s="29"/>
      <c r="C334" s="29" t="s">
        <v>453</v>
      </c>
      <c r="D334" s="29"/>
      <c r="E334" s="30" t="s">
        <v>454</v>
      </c>
      <c r="F334" s="48">
        <f>F335</f>
        <v>0</v>
      </c>
      <c r="G334" s="48">
        <f aca="true" t="shared" si="90" ref="G334:Q334">G335</f>
        <v>0</v>
      </c>
      <c r="H334" s="48">
        <f t="shared" si="90"/>
        <v>0</v>
      </c>
      <c r="I334" s="48">
        <f t="shared" si="90"/>
        <v>0</v>
      </c>
      <c r="J334" s="48">
        <f t="shared" si="90"/>
        <v>0</v>
      </c>
      <c r="K334" s="48">
        <f t="shared" si="90"/>
        <v>0</v>
      </c>
      <c r="L334" s="48">
        <f t="shared" si="90"/>
        <v>0</v>
      </c>
      <c r="M334" s="48">
        <f t="shared" si="90"/>
        <v>0</v>
      </c>
      <c r="N334" s="48">
        <f t="shared" si="90"/>
        <v>0</v>
      </c>
      <c r="O334" s="48">
        <f t="shared" si="90"/>
        <v>0</v>
      </c>
      <c r="P334" s="48">
        <f t="shared" si="90"/>
        <v>0</v>
      </c>
      <c r="Q334" s="58">
        <f t="shared" si="90"/>
        <v>0</v>
      </c>
    </row>
    <row r="335" spans="1:17" s="20" customFormat="1" ht="60" hidden="1">
      <c r="A335" s="40" t="s">
        <v>532</v>
      </c>
      <c r="B335" s="29"/>
      <c r="C335" s="40" t="s">
        <v>453</v>
      </c>
      <c r="D335" s="40"/>
      <c r="E335" s="66" t="s">
        <v>454</v>
      </c>
      <c r="F335" s="57">
        <f>G335+J335</f>
        <v>0</v>
      </c>
      <c r="G335" s="57">
        <f>G336</f>
        <v>0</v>
      </c>
      <c r="H335" s="57">
        <f>H336</f>
        <v>0</v>
      </c>
      <c r="I335" s="57">
        <f>I336</f>
        <v>0</v>
      </c>
      <c r="J335" s="57">
        <f>J336</f>
        <v>0</v>
      </c>
      <c r="K335" s="57">
        <f>L335+O335</f>
        <v>0</v>
      </c>
      <c r="L335" s="57">
        <f>L336</f>
        <v>0</v>
      </c>
      <c r="M335" s="57">
        <f>M336</f>
        <v>0</v>
      </c>
      <c r="N335" s="57">
        <f>N336</f>
        <v>0</v>
      </c>
      <c r="O335" s="57">
        <f>O336</f>
        <v>0</v>
      </c>
      <c r="P335" s="57">
        <f>P336</f>
        <v>0</v>
      </c>
      <c r="Q335" s="58">
        <f>F335+K335</f>
        <v>0</v>
      </c>
    </row>
    <row r="336" spans="1:17" s="10" customFormat="1" ht="30" hidden="1">
      <c r="A336" s="23" t="s">
        <v>276</v>
      </c>
      <c r="B336" s="23" t="s">
        <v>270</v>
      </c>
      <c r="C336" s="23" t="s">
        <v>348</v>
      </c>
      <c r="D336" s="23" t="s">
        <v>326</v>
      </c>
      <c r="E336" s="32" t="s">
        <v>271</v>
      </c>
      <c r="F336" s="50">
        <f>G336+J336</f>
        <v>0</v>
      </c>
      <c r="G336" s="50"/>
      <c r="H336" s="50"/>
      <c r="I336" s="50"/>
      <c r="J336" s="50"/>
      <c r="K336" s="50">
        <f>L336+O336</f>
        <v>0</v>
      </c>
      <c r="L336" s="50"/>
      <c r="M336" s="50"/>
      <c r="N336" s="50"/>
      <c r="O336" s="50"/>
      <c r="P336" s="50"/>
      <c r="Q336" s="56">
        <f>F336+K336</f>
        <v>0</v>
      </c>
    </row>
    <row r="337" spans="1:17" s="10" customFormat="1" ht="44.25" customHeight="1">
      <c r="A337" s="23"/>
      <c r="B337" s="23"/>
      <c r="C337" s="23"/>
      <c r="D337" s="23"/>
      <c r="E337" s="24" t="s">
        <v>420</v>
      </c>
      <c r="F337" s="51">
        <f aca="true" t="shared" si="91" ref="F337:Q337">F322+F318+F283+F166+F150+F178+F126+F67+F30+F25+F9+F294+F199+F231+F277+F286+F307+F280+F299+F314+F334</f>
        <v>15309722195</v>
      </c>
      <c r="G337" s="51">
        <f t="shared" si="91"/>
        <v>15250178195</v>
      </c>
      <c r="H337" s="51">
        <f t="shared" si="91"/>
        <v>1091845454</v>
      </c>
      <c r="I337" s="51">
        <f t="shared" si="91"/>
        <v>190894121</v>
      </c>
      <c r="J337" s="51">
        <f t="shared" si="91"/>
        <v>9544000</v>
      </c>
      <c r="K337" s="51">
        <f t="shared" si="91"/>
        <v>3550749004</v>
      </c>
      <c r="L337" s="51">
        <f t="shared" si="91"/>
        <v>270557621</v>
      </c>
      <c r="M337" s="51">
        <f t="shared" si="91"/>
        <v>31829042</v>
      </c>
      <c r="N337" s="51">
        <f t="shared" si="91"/>
        <v>7368841</v>
      </c>
      <c r="O337" s="51">
        <f t="shared" si="91"/>
        <v>3280191383</v>
      </c>
      <c r="P337" s="51">
        <f t="shared" si="91"/>
        <v>2222422300</v>
      </c>
      <c r="Q337" s="56">
        <f t="shared" si="91"/>
        <v>18860471199</v>
      </c>
    </row>
    <row r="339" spans="5:17" ht="15.75">
      <c r="E339" s="42"/>
      <c r="F339" s="43"/>
      <c r="G339" s="42"/>
      <c r="H339" s="13"/>
      <c r="I339" s="13"/>
      <c r="K339" s="28"/>
      <c r="O339" s="15"/>
      <c r="P339" s="15"/>
      <c r="Q339" s="9"/>
    </row>
    <row r="340" spans="5:17" ht="53.25" customHeight="1">
      <c r="E340" s="85"/>
      <c r="F340" s="85"/>
      <c r="G340" s="85"/>
      <c r="H340" s="13"/>
      <c r="I340" s="13"/>
      <c r="O340" s="25"/>
      <c r="P340" s="26"/>
      <c r="Q340" s="9"/>
    </row>
    <row r="341" spans="5:17" ht="20.25">
      <c r="E341" s="86" t="s">
        <v>448</v>
      </c>
      <c r="F341" s="86"/>
      <c r="G341" s="86"/>
      <c r="H341" s="41"/>
      <c r="I341" s="41"/>
      <c r="J341" s="41"/>
      <c r="K341" s="41"/>
      <c r="L341" s="41"/>
      <c r="M341" s="41"/>
      <c r="N341" s="41"/>
      <c r="O341" s="83" t="s">
        <v>700</v>
      </c>
      <c r="P341" s="84"/>
      <c r="Q341" s="9"/>
    </row>
    <row r="342" spans="6:17" ht="12.75">
      <c r="F342" s="18"/>
      <c r="G342" s="18"/>
      <c r="H342" s="18"/>
      <c r="I342" s="18"/>
      <c r="J342" s="18"/>
      <c r="K342" s="18"/>
      <c r="L342" s="18"/>
      <c r="M342" s="18"/>
      <c r="N342" s="18"/>
      <c r="O342" s="18"/>
      <c r="P342" s="18"/>
      <c r="Q342" s="18"/>
    </row>
    <row r="343" spans="5:17" ht="23.25" customHeight="1">
      <c r="E343" s="21"/>
      <c r="F343" s="28"/>
      <c r="G343" s="28"/>
      <c r="H343" s="28"/>
      <c r="I343" s="28"/>
      <c r="J343" s="28"/>
      <c r="K343" s="28"/>
      <c r="L343" s="28"/>
      <c r="M343" s="28"/>
      <c r="N343" s="28"/>
      <c r="O343" s="28"/>
      <c r="P343" s="28"/>
      <c r="Q343" s="28"/>
    </row>
  </sheetData>
  <sheetProtection/>
  <mergeCells count="127">
    <mergeCell ref="C205:C207"/>
    <mergeCell ref="C5:C8"/>
    <mergeCell ref="H6:I6"/>
    <mergeCell ref="C92:C94"/>
    <mergeCell ref="C95:C97"/>
    <mergeCell ref="O1:Q1"/>
    <mergeCell ref="D77:D79"/>
    <mergeCell ref="Q5:Q8"/>
    <mergeCell ref="K5:P5"/>
    <mergeCell ref="K6:K8"/>
    <mergeCell ref="M7:M8"/>
    <mergeCell ref="D32:D34"/>
    <mergeCell ref="O6:O8"/>
    <mergeCell ref="P7:P8"/>
    <mergeCell ref="O2:Q2"/>
    <mergeCell ref="D71:D73"/>
    <mergeCell ref="C32:C34"/>
    <mergeCell ref="E5:E8"/>
    <mergeCell ref="B32:B34"/>
    <mergeCell ref="C35:C37"/>
    <mergeCell ref="C45:C47"/>
    <mergeCell ref="N7:N8"/>
    <mergeCell ref="B3:Q3"/>
    <mergeCell ref="F5:J5"/>
    <mergeCell ref="D5:D8"/>
    <mergeCell ref="M6:N6"/>
    <mergeCell ref="F6:F8"/>
    <mergeCell ref="I7:I8"/>
    <mergeCell ref="G6:G8"/>
    <mergeCell ref="L6:L8"/>
    <mergeCell ref="J6:J8"/>
    <mergeCell ref="H7:H8"/>
    <mergeCell ref="C71:C73"/>
    <mergeCell ref="D98:D100"/>
    <mergeCell ref="D35:D37"/>
    <mergeCell ref="C80:C82"/>
    <mergeCell ref="C74:C76"/>
    <mergeCell ref="D38:D40"/>
    <mergeCell ref="D92:D94"/>
    <mergeCell ref="C42:C44"/>
    <mergeCell ref="D42:D44"/>
    <mergeCell ref="C38:C40"/>
    <mergeCell ref="B114:B116"/>
    <mergeCell ref="O341:P341"/>
    <mergeCell ref="E340:G340"/>
    <mergeCell ref="E341:G341"/>
    <mergeCell ref="D114:D116"/>
    <mergeCell ref="D205:D207"/>
    <mergeCell ref="D249:D251"/>
    <mergeCell ref="D214:D216"/>
    <mergeCell ref="C117:C119"/>
    <mergeCell ref="C249:C251"/>
    <mergeCell ref="C214:C216"/>
    <mergeCell ref="D80:D82"/>
    <mergeCell ref="D89:D91"/>
    <mergeCell ref="C101:C103"/>
    <mergeCell ref="D101:D103"/>
    <mergeCell ref="D95:D97"/>
    <mergeCell ref="D83:D85"/>
    <mergeCell ref="D86:D88"/>
    <mergeCell ref="C83:C85"/>
    <mergeCell ref="C86:C88"/>
    <mergeCell ref="D105:D107"/>
    <mergeCell ref="B74:B76"/>
    <mergeCell ref="B77:B79"/>
    <mergeCell ref="C77:C79"/>
    <mergeCell ref="C89:C91"/>
    <mergeCell ref="D117:D119"/>
    <mergeCell ref="A74:A76"/>
    <mergeCell ref="A77:A79"/>
    <mergeCell ref="A98:A100"/>
    <mergeCell ref="A92:A94"/>
    <mergeCell ref="A95:A97"/>
    <mergeCell ref="A80:A82"/>
    <mergeCell ref="B108:B110"/>
    <mergeCell ref="B98:B100"/>
    <mergeCell ref="D108:D110"/>
    <mergeCell ref="B5:B8"/>
    <mergeCell ref="B86:B88"/>
    <mergeCell ref="B89:B91"/>
    <mergeCell ref="B42:B44"/>
    <mergeCell ref="B45:B47"/>
    <mergeCell ref="B71:B73"/>
    <mergeCell ref="B83:B85"/>
    <mergeCell ref="B80:B82"/>
    <mergeCell ref="A5:A8"/>
    <mergeCell ref="A32:A34"/>
    <mergeCell ref="A35:A37"/>
    <mergeCell ref="A38:A40"/>
    <mergeCell ref="C114:C116"/>
    <mergeCell ref="D45:D47"/>
    <mergeCell ref="B92:B94"/>
    <mergeCell ref="B95:B97"/>
    <mergeCell ref="D74:D76"/>
    <mergeCell ref="C105:C107"/>
    <mergeCell ref="C108:C110"/>
    <mergeCell ref="B101:B103"/>
    <mergeCell ref="C98:C100"/>
    <mergeCell ref="B105:B107"/>
    <mergeCell ref="B35:B37"/>
    <mergeCell ref="B38:B40"/>
    <mergeCell ref="A101:A103"/>
    <mergeCell ref="A114:A116"/>
    <mergeCell ref="A105:A107"/>
    <mergeCell ref="A108:A110"/>
    <mergeCell ref="A42:A44"/>
    <mergeCell ref="A45:A47"/>
    <mergeCell ref="A71:A73"/>
    <mergeCell ref="A83:A85"/>
    <mergeCell ref="A86:A88"/>
    <mergeCell ref="A89:A91"/>
    <mergeCell ref="B249:B251"/>
    <mergeCell ref="A249:A251"/>
    <mergeCell ref="A214:A216"/>
    <mergeCell ref="B117:B119"/>
    <mergeCell ref="A205:A207"/>
    <mergeCell ref="B214:B216"/>
    <mergeCell ref="A117:A119"/>
    <mergeCell ref="B205:B207"/>
    <mergeCell ref="C163:C165"/>
    <mergeCell ref="B163:B165"/>
    <mergeCell ref="A163:A165"/>
    <mergeCell ref="D156:D158"/>
    <mergeCell ref="C156:C158"/>
    <mergeCell ref="B156:B158"/>
    <mergeCell ref="A156:A158"/>
    <mergeCell ref="D163:D165"/>
  </mergeCells>
  <printOptions horizontalCentered="1"/>
  <pageMargins left="0.5905511811023623" right="0.3937007874015748" top="0.5905511811023623" bottom="1.1811023622047245" header="0.3937007874015748" footer="0.3937007874015748"/>
  <pageSetup fitToHeight="0" horizontalDpi="300" verticalDpi="300" orientation="landscape" paperSize="9" scale="48" r:id="rId1"/>
  <headerFooter alignWithMargins="0">
    <oddHeader>&amp;C&amp;P</oddHeader>
  </headerFooter>
  <rowBreaks count="2" manualBreakCount="2">
    <brk id="44" max="16" man="1"/>
    <brk id="7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2017-12-05T13:44:44Z</cp:lastPrinted>
  <dcterms:created xsi:type="dcterms:W3CDTF">2014-01-17T10:52:16Z</dcterms:created>
  <dcterms:modified xsi:type="dcterms:W3CDTF">2017-12-06T15:29:55Z</dcterms:modified>
  <cp:category/>
  <cp:version/>
  <cp:contentType/>
  <cp:contentStatus/>
</cp:coreProperties>
</file>