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АБОТА\БЮДЖЕТ ВЕСЬ\УТОЧНЕНИЕ ОБЛАСНОГО БЮДЖЕТА\Уточнення бюджету в 2021 році\РІШЕННЯ СЕРПЕНЬ 06.08.21\БІО\"/>
    </mc:Choice>
  </mc:AlternateContent>
  <bookViews>
    <workbookView xWindow="10455" yWindow="120" windowWidth="19155" windowHeight="12120"/>
  </bookViews>
  <sheets>
    <sheet name="полний" sheetId="26" r:id="rId1"/>
  </sheets>
  <definedNames>
    <definedName name="Excel_BuiltIn_Print_Titles" localSheetId="0">полний!$9:$9</definedName>
    <definedName name="Z_96E2A35E_4A48_419F_9E38_8CEFA5D27C66_.wvu.PrintArea" localSheetId="0">полний!$A$1:$J$355</definedName>
    <definedName name="Z_96E2A35E_4A48_419F_9E38_8CEFA5D27C66_.wvu.PrintTitles" localSheetId="0">полний!$9:$9</definedName>
    <definedName name="Z_96E2A35E_4A48_419F_9E38_8CEFA5D27C66_.wvu.Rows" localSheetId="0">полний!#REF!</definedName>
    <definedName name="Z_ABBD498D_3D2F_4E62_985A_EF1DC4D9DC47_.wvu.PrintArea" localSheetId="0">полний!$A$1:$J$355</definedName>
    <definedName name="Z_ABBD498D_3D2F_4E62_985A_EF1DC4D9DC47_.wvu.PrintTitles" localSheetId="0">полний!$9:$9</definedName>
    <definedName name="Z_ABBD498D_3D2F_4E62_985A_EF1DC4D9DC47_.wvu.Rows" localSheetId="0">полний!#REF!</definedName>
    <definedName name="Z_E02D48B6_D0D9_4E6E_B70D_8E13580A6528_.wvu.PrintArea" localSheetId="0">полний!$A$1:$J$355</definedName>
    <definedName name="Z_E02D48B6_D0D9_4E6E_B70D_8E13580A6528_.wvu.PrintTitles" localSheetId="0">полний!$9:$9</definedName>
    <definedName name="Z_E02D48B6_D0D9_4E6E_B70D_8E13580A6528_.wvu.Rows" localSheetId="0">полний!#REF!</definedName>
    <definedName name="_xlnm.Print_Titles" localSheetId="0">полний!$7:$9</definedName>
    <definedName name="_xlnm.Print_Area" localSheetId="0">полний!$A$1:$J$357</definedName>
  </definedNames>
  <calcPr calcId="162913"/>
</workbook>
</file>

<file path=xl/calcChain.xml><?xml version="1.0" encoding="utf-8"?>
<calcChain xmlns="http://schemas.openxmlformats.org/spreadsheetml/2006/main">
  <c r="H30" i="26" l="1"/>
  <c r="I30" i="26"/>
  <c r="J30" i="26"/>
  <c r="G30" i="26"/>
  <c r="H27" i="26" l="1"/>
  <c r="I27" i="26"/>
  <c r="J27" i="26"/>
  <c r="G28" i="26"/>
  <c r="G27" i="26" s="1"/>
  <c r="H29" i="26"/>
  <c r="I29" i="26"/>
  <c r="J29" i="26"/>
  <c r="G22" i="26"/>
  <c r="G23" i="26"/>
  <c r="G24" i="26"/>
  <c r="G25" i="26"/>
  <c r="G26" i="26"/>
  <c r="H25" i="26"/>
  <c r="I25" i="26"/>
  <c r="J25" i="26"/>
  <c r="H21" i="26"/>
  <c r="H20" i="26" s="1"/>
  <c r="H19" i="26" s="1"/>
  <c r="I21" i="26"/>
  <c r="J21" i="26"/>
  <c r="H38" i="26"/>
  <c r="H37" i="26" s="1"/>
  <c r="H36" i="26" s="1"/>
  <c r="I38" i="26"/>
  <c r="I37" i="26" s="1"/>
  <c r="I36" i="26" s="1"/>
  <c r="J38" i="26"/>
  <c r="J37" i="26"/>
  <c r="J36" i="26"/>
  <c r="G39" i="26"/>
  <c r="G38" i="26"/>
  <c r="G37" i="26"/>
  <c r="G36" i="26"/>
  <c r="H41" i="26"/>
  <c r="H40" i="26" s="1"/>
  <c r="I41" i="26"/>
  <c r="I40" i="26"/>
  <c r="J41" i="26"/>
  <c r="J40" i="26" s="1"/>
  <c r="G42" i="26"/>
  <c r="G41" i="26"/>
  <c r="G40" i="26"/>
  <c r="J190" i="26"/>
  <c r="I190" i="26"/>
  <c r="H323" i="26"/>
  <c r="H322" i="26"/>
  <c r="H321" i="26" s="1"/>
  <c r="H319" i="26" s="1"/>
  <c r="I323" i="26"/>
  <c r="I322" i="26" s="1"/>
  <c r="J323" i="26"/>
  <c r="J322" i="26"/>
  <c r="I319" i="26"/>
  <c r="J319" i="26"/>
  <c r="H190" i="26"/>
  <c r="G194" i="26"/>
  <c r="G193" i="26"/>
  <c r="H180" i="26"/>
  <c r="I180" i="26"/>
  <c r="J180" i="26"/>
  <c r="G181" i="26"/>
  <c r="G182" i="26"/>
  <c r="G180" i="26" s="1"/>
  <c r="G75" i="26"/>
  <c r="G65" i="26"/>
  <c r="G62" i="26"/>
  <c r="G324" i="26"/>
  <c r="G323" i="26"/>
  <c r="G322" i="26" s="1"/>
  <c r="G321" i="26" s="1"/>
  <c r="G319" i="26" s="1"/>
  <c r="G226" i="26"/>
  <c r="G225" i="26" s="1"/>
  <c r="G224" i="26" s="1"/>
  <c r="G223" i="26" s="1"/>
  <c r="G221" i="26" s="1"/>
  <c r="H225" i="26"/>
  <c r="H224" i="26" s="1"/>
  <c r="H223" i="26" s="1"/>
  <c r="H221" i="26" s="1"/>
  <c r="I225" i="26"/>
  <c r="I224" i="26"/>
  <c r="I223" i="26" s="1"/>
  <c r="I221" i="26" s="1"/>
  <c r="J225" i="26"/>
  <c r="J224" i="26" s="1"/>
  <c r="J223" i="26" s="1"/>
  <c r="J221" i="26" s="1"/>
  <c r="G354" i="26"/>
  <c r="G353" i="26"/>
  <c r="G352" i="26" s="1"/>
  <c r="G350" i="26" s="1"/>
  <c r="H353" i="26"/>
  <c r="H352" i="26" s="1"/>
  <c r="H350" i="26" s="1"/>
  <c r="I353" i="26"/>
  <c r="I352" i="26" s="1"/>
  <c r="I350" i="26" s="1"/>
  <c r="J353" i="26"/>
  <c r="J352" i="26"/>
  <c r="J350" i="26" s="1"/>
  <c r="I15" i="26"/>
  <c r="I13" i="26" s="1"/>
  <c r="J15" i="26"/>
  <c r="H15" i="26"/>
  <c r="H13" i="26" s="1"/>
  <c r="H12" i="26" s="1"/>
  <c r="J231" i="26"/>
  <c r="J230" i="26" s="1"/>
  <c r="J229" i="26" s="1"/>
  <c r="I231" i="26"/>
  <c r="G231" i="26"/>
  <c r="G232" i="26"/>
  <c r="I311" i="26"/>
  <c r="I310" i="26" s="1"/>
  <c r="I308" i="26" s="1"/>
  <c r="J311" i="26"/>
  <c r="J310" i="26"/>
  <c r="J308" i="26" s="1"/>
  <c r="G332" i="26"/>
  <c r="J331" i="26"/>
  <c r="J330" i="26" s="1"/>
  <c r="I331" i="26"/>
  <c r="H331" i="26"/>
  <c r="G331" i="26" s="1"/>
  <c r="G330" i="26" s="1"/>
  <c r="G325" i="26" s="1"/>
  <c r="J215" i="26"/>
  <c r="I215" i="26"/>
  <c r="G215" i="26" s="1"/>
  <c r="G217" i="26"/>
  <c r="I168" i="26"/>
  <c r="G168" i="26" s="1"/>
  <c r="J168" i="26"/>
  <c r="H168" i="26"/>
  <c r="G170" i="26"/>
  <c r="J185" i="26"/>
  <c r="I185" i="26"/>
  <c r="G187" i="26"/>
  <c r="G189" i="26"/>
  <c r="J202" i="26"/>
  <c r="G206" i="26"/>
  <c r="G210" i="26"/>
  <c r="I171" i="26"/>
  <c r="J165" i="26"/>
  <c r="I165" i="26"/>
  <c r="G167" i="26"/>
  <c r="J250" i="26"/>
  <c r="J247" i="26" s="1"/>
  <c r="J246" i="26" s="1"/>
  <c r="J244" i="26" s="1"/>
  <c r="I250" i="26"/>
  <c r="G250" i="26" s="1"/>
  <c r="G251" i="26"/>
  <c r="J328" i="26"/>
  <c r="J327" i="26" s="1"/>
  <c r="I328" i="26"/>
  <c r="I327" i="26" s="1"/>
  <c r="H328" i="26"/>
  <c r="G14" i="26"/>
  <c r="J13" i="26"/>
  <c r="J12" i="26"/>
  <c r="G242" i="26"/>
  <c r="H234" i="26"/>
  <c r="H230" i="26"/>
  <c r="H229" i="26" s="1"/>
  <c r="I234" i="26"/>
  <c r="I230" i="26" s="1"/>
  <c r="J234" i="26"/>
  <c r="G235" i="26"/>
  <c r="G234" i="26" s="1"/>
  <c r="G214" i="26"/>
  <c r="G201" i="26"/>
  <c r="G179" i="26"/>
  <c r="J171" i="26"/>
  <c r="H171" i="26"/>
  <c r="G171" i="26" s="1"/>
  <c r="H175" i="26"/>
  <c r="I175" i="26"/>
  <c r="J175" i="26"/>
  <c r="J161" i="26"/>
  <c r="J160" i="26" s="1"/>
  <c r="H165" i="26"/>
  <c r="G166" i="26"/>
  <c r="G165" i="26" s="1"/>
  <c r="H342" i="26"/>
  <c r="I342" i="26"/>
  <c r="J342" i="26"/>
  <c r="H277" i="26"/>
  <c r="I277" i="26"/>
  <c r="J277" i="26"/>
  <c r="H140" i="26"/>
  <c r="I140" i="26"/>
  <c r="J140" i="26"/>
  <c r="H133" i="26"/>
  <c r="H129" i="26" s="1"/>
  <c r="I133" i="26"/>
  <c r="J133" i="26"/>
  <c r="I130" i="26"/>
  <c r="G130" i="26" s="1"/>
  <c r="J130" i="26"/>
  <c r="J129" i="26" s="1"/>
  <c r="J128" i="26" s="1"/>
  <c r="H130" i="26"/>
  <c r="H348" i="26"/>
  <c r="H347" i="26"/>
  <c r="H346" i="26" s="1"/>
  <c r="H344" i="26" s="1"/>
  <c r="I348" i="26"/>
  <c r="I347" i="26"/>
  <c r="I346" i="26" s="1"/>
  <c r="I344" i="26" s="1"/>
  <c r="J348" i="26"/>
  <c r="J347" i="26"/>
  <c r="J346" i="26" s="1"/>
  <c r="J344" i="26" s="1"/>
  <c r="G349" i="26"/>
  <c r="G348" i="26"/>
  <c r="G347" i="26" s="1"/>
  <c r="G346" i="26" s="1"/>
  <c r="G344" i="26" s="1"/>
  <c r="G339" i="26"/>
  <c r="G337" i="26"/>
  <c r="J336" i="26"/>
  <c r="J335" i="26" s="1"/>
  <c r="J333" i="26" s="1"/>
  <c r="I336" i="26"/>
  <c r="I335" i="26" s="1"/>
  <c r="I333" i="26" s="1"/>
  <c r="H336" i="26"/>
  <c r="H335" i="26" s="1"/>
  <c r="H333" i="26" s="1"/>
  <c r="G329" i="26"/>
  <c r="G320" i="26"/>
  <c r="G318" i="26"/>
  <c r="J317" i="26"/>
  <c r="J316" i="26" s="1"/>
  <c r="J314" i="26" s="1"/>
  <c r="I317" i="26"/>
  <c r="I316" i="26" s="1"/>
  <c r="I314" i="26" s="1"/>
  <c r="H317" i="26"/>
  <c r="H316" i="26" s="1"/>
  <c r="G315" i="26"/>
  <c r="G313" i="26"/>
  <c r="H312" i="26"/>
  <c r="H311" i="26" s="1"/>
  <c r="H310" i="26" s="1"/>
  <c r="H308" i="26" s="1"/>
  <c r="G307" i="26"/>
  <c r="J306" i="26"/>
  <c r="J305" i="26" s="1"/>
  <c r="J303" i="26" s="1"/>
  <c r="I306" i="26"/>
  <c r="H306" i="26"/>
  <c r="H305" i="26" s="1"/>
  <c r="G304" i="26"/>
  <c r="J301" i="26"/>
  <c r="J300" i="26" s="1"/>
  <c r="I301" i="26"/>
  <c r="I300" i="26" s="1"/>
  <c r="J296" i="26"/>
  <c r="J295" i="26" s="1"/>
  <c r="H293" i="26"/>
  <c r="H292" i="26" s="1"/>
  <c r="G292" i="26" s="1"/>
  <c r="I294" i="26"/>
  <c r="G294" i="26" s="1"/>
  <c r="G288" i="26"/>
  <c r="J290" i="26"/>
  <c r="J289" i="26"/>
  <c r="J287" i="26" s="1"/>
  <c r="H284" i="26"/>
  <c r="H276" i="26"/>
  <c r="H275" i="26" s="1"/>
  <c r="H273" i="26" s="1"/>
  <c r="G286" i="26"/>
  <c r="G285" i="26"/>
  <c r="G283" i="26"/>
  <c r="G282" i="26"/>
  <c r="G281" i="26"/>
  <c r="G280" i="26"/>
  <c r="G279" i="26"/>
  <c r="I276" i="26"/>
  <c r="I275" i="26" s="1"/>
  <c r="I273" i="26" s="1"/>
  <c r="J276" i="26"/>
  <c r="J275" i="26"/>
  <c r="J273" i="26" s="1"/>
  <c r="G278" i="26"/>
  <c r="G277" i="26" s="1"/>
  <c r="G274" i="26"/>
  <c r="G252" i="26"/>
  <c r="I195" i="26"/>
  <c r="J195" i="26"/>
  <c r="J184" i="26"/>
  <c r="J183" i="26" s="1"/>
  <c r="H195" i="26"/>
  <c r="G198" i="26"/>
  <c r="G191" i="26"/>
  <c r="G190" i="26"/>
  <c r="G164" i="26"/>
  <c r="G163" i="26"/>
  <c r="G212" i="26"/>
  <c r="H162" i="26"/>
  <c r="G162" i="26" s="1"/>
  <c r="G186" i="26"/>
  <c r="G196" i="26"/>
  <c r="G174" i="26"/>
  <c r="I248" i="26"/>
  <c r="I247" i="26" s="1"/>
  <c r="I246" i="26" s="1"/>
  <c r="I244" i="26" s="1"/>
  <c r="J248" i="26"/>
  <c r="G272" i="26"/>
  <c r="H271" i="26"/>
  <c r="G271" i="26" s="1"/>
  <c r="G270" i="26"/>
  <c r="H269" i="26"/>
  <c r="G269" i="26"/>
  <c r="G264" i="26"/>
  <c r="H263" i="26"/>
  <c r="G263" i="26" s="1"/>
  <c r="G262" i="26"/>
  <c r="H261" i="26"/>
  <c r="G261" i="26" s="1"/>
  <c r="G260" i="26"/>
  <c r="H259" i="26"/>
  <c r="G259" i="26" s="1"/>
  <c r="G258" i="26"/>
  <c r="H257" i="26"/>
  <c r="J256" i="26"/>
  <c r="I256" i="26"/>
  <c r="G254" i="26"/>
  <c r="G249" i="26"/>
  <c r="H248" i="26"/>
  <c r="G245" i="26"/>
  <c r="G243" i="26"/>
  <c r="G241" i="26"/>
  <c r="G240" i="26"/>
  <c r="G239" i="26"/>
  <c r="J238" i="26"/>
  <c r="J237" i="26"/>
  <c r="I238" i="26"/>
  <c r="I237" i="26" s="1"/>
  <c r="H238" i="26"/>
  <c r="H237" i="26" s="1"/>
  <c r="G233" i="26"/>
  <c r="G236" i="26"/>
  <c r="G222" i="26"/>
  <c r="G220" i="26"/>
  <c r="J219" i="26"/>
  <c r="J218" i="26" s="1"/>
  <c r="I219" i="26"/>
  <c r="I218" i="26" s="1"/>
  <c r="H219" i="26"/>
  <c r="H218" i="26" s="1"/>
  <c r="G213" i="26"/>
  <c r="G211" i="26"/>
  <c r="G208" i="26"/>
  <c r="G207" i="26"/>
  <c r="G203" i="26"/>
  <c r="G200" i="26"/>
  <c r="G199" i="26"/>
  <c r="G197" i="26"/>
  <c r="G178" i="26"/>
  <c r="I177" i="26"/>
  <c r="G177" i="26"/>
  <c r="G176" i="26"/>
  <c r="G175" i="26"/>
  <c r="G173" i="26"/>
  <c r="G172" i="26"/>
  <c r="G159" i="26"/>
  <c r="G157" i="26"/>
  <c r="J156" i="26"/>
  <c r="J155" i="26"/>
  <c r="J153" i="26" s="1"/>
  <c r="I156" i="26"/>
  <c r="H156" i="26"/>
  <c r="H155" i="26" s="1"/>
  <c r="G154" i="26"/>
  <c r="G152" i="26"/>
  <c r="J151" i="26"/>
  <c r="J150" i="26" s="1"/>
  <c r="J148" i="26" s="1"/>
  <c r="I151" i="26"/>
  <c r="H151" i="26"/>
  <c r="G149" i="26"/>
  <c r="G147" i="26"/>
  <c r="J146" i="26"/>
  <c r="J145" i="26"/>
  <c r="J143" i="26" s="1"/>
  <c r="I146" i="26"/>
  <c r="I145" i="26" s="1"/>
  <c r="I143" i="26" s="1"/>
  <c r="H146" i="26"/>
  <c r="H145" i="26" s="1"/>
  <c r="H143" i="26" s="1"/>
  <c r="G143" i="26" s="1"/>
  <c r="G144" i="26"/>
  <c r="G142" i="26"/>
  <c r="G141" i="26"/>
  <c r="G140" i="26"/>
  <c r="G139" i="26"/>
  <c r="H138" i="26"/>
  <c r="G138" i="26" s="1"/>
  <c r="G137" i="26"/>
  <c r="G136" i="26"/>
  <c r="G135" i="26"/>
  <c r="G134" i="26"/>
  <c r="G133" i="26"/>
  <c r="G132" i="26"/>
  <c r="G131" i="26"/>
  <c r="G127" i="26"/>
  <c r="H126" i="26"/>
  <c r="G126" i="26" s="1"/>
  <c r="G125" i="26"/>
  <c r="G124" i="26"/>
  <c r="H123" i="26"/>
  <c r="G123" i="26" s="1"/>
  <c r="J122" i="26"/>
  <c r="J121" i="26" s="1"/>
  <c r="I122" i="26"/>
  <c r="I121" i="26" s="1"/>
  <c r="G120" i="26"/>
  <c r="G118" i="26"/>
  <c r="J116" i="26"/>
  <c r="I116" i="26"/>
  <c r="G116" i="26" s="1"/>
  <c r="H116" i="26"/>
  <c r="G114" i="26"/>
  <c r="G112" i="26"/>
  <c r="H111" i="26"/>
  <c r="G111" i="26" s="1"/>
  <c r="G110" i="26"/>
  <c r="H109" i="26"/>
  <c r="G108" i="26"/>
  <c r="H107" i="26"/>
  <c r="G106" i="26"/>
  <c r="J105" i="26"/>
  <c r="J104" i="26"/>
  <c r="J102" i="26" s="1"/>
  <c r="I105" i="26"/>
  <c r="I104" i="26" s="1"/>
  <c r="I102" i="26" s="1"/>
  <c r="G103" i="26"/>
  <c r="G101" i="26"/>
  <c r="H100" i="26"/>
  <c r="G100" i="26" s="1"/>
  <c r="J99" i="26"/>
  <c r="J98" i="26"/>
  <c r="J96" i="26" s="1"/>
  <c r="I99" i="26"/>
  <c r="I98" i="26" s="1"/>
  <c r="I96" i="26" s="1"/>
  <c r="G97" i="26"/>
  <c r="G95" i="26"/>
  <c r="H94" i="26"/>
  <c r="G94" i="26"/>
  <c r="G93" i="26"/>
  <c r="G92" i="26"/>
  <c r="G91" i="26"/>
  <c r="J90" i="26"/>
  <c r="J89" i="26" s="1"/>
  <c r="J87" i="26" s="1"/>
  <c r="I90" i="26"/>
  <c r="I89" i="26"/>
  <c r="I87" i="26" s="1"/>
  <c r="H90" i="26"/>
  <c r="H89" i="26" s="1"/>
  <c r="G88" i="26"/>
  <c r="G86" i="26"/>
  <c r="G85" i="26"/>
  <c r="H84" i="26"/>
  <c r="G84" i="26"/>
  <c r="J83" i="26"/>
  <c r="J82" i="26"/>
  <c r="I83" i="26"/>
  <c r="I82" i="26"/>
  <c r="G81" i="26"/>
  <c r="H79" i="26"/>
  <c r="H78" i="26" s="1"/>
  <c r="J79" i="26"/>
  <c r="J78" i="26"/>
  <c r="J76" i="26" s="1"/>
  <c r="I79" i="26"/>
  <c r="I78" i="26"/>
  <c r="G77" i="26"/>
  <c r="G74" i="26"/>
  <c r="G73" i="26"/>
  <c r="J72" i="26"/>
  <c r="J59" i="26"/>
  <c r="J58" i="26" s="1"/>
  <c r="J56" i="26" s="1"/>
  <c r="I72" i="26"/>
  <c r="I59" i="26" s="1"/>
  <c r="I58" i="26" s="1"/>
  <c r="I56" i="26" s="1"/>
  <c r="H72" i="26"/>
  <c r="H59" i="26" s="1"/>
  <c r="G59" i="26" s="1"/>
  <c r="G71" i="26"/>
  <c r="H70" i="26"/>
  <c r="G70" i="26"/>
  <c r="G69" i="26"/>
  <c r="G68" i="26"/>
  <c r="G67" i="26"/>
  <c r="G66" i="26"/>
  <c r="G64" i="26"/>
  <c r="G63" i="26"/>
  <c r="G61" i="26"/>
  <c r="G60" i="26"/>
  <c r="G57" i="26"/>
  <c r="G55" i="26"/>
  <c r="J54" i="26"/>
  <c r="J52" i="26"/>
  <c r="J51" i="26" s="1"/>
  <c r="J49" i="26" s="1"/>
  <c r="I54" i="26"/>
  <c r="H54" i="26"/>
  <c r="J50" i="26"/>
  <c r="G50" i="26"/>
  <c r="G48" i="26"/>
  <c r="H47" i="26"/>
  <c r="G47" i="26" s="1"/>
  <c r="J46" i="26"/>
  <c r="J45" i="26"/>
  <c r="J43" i="26" s="1"/>
  <c r="I46" i="26"/>
  <c r="G44" i="26"/>
  <c r="G18" i="26"/>
  <c r="G17" i="26"/>
  <c r="G16" i="26"/>
  <c r="G11" i="26"/>
  <c r="G53" i="26"/>
  <c r="H113" i="26"/>
  <c r="G291" i="26"/>
  <c r="H290" i="26"/>
  <c r="H289" i="26"/>
  <c r="I290" i="26"/>
  <c r="I289" i="26"/>
  <c r="I287" i="26" s="1"/>
  <c r="G297" i="26"/>
  <c r="H296" i="26"/>
  <c r="H295" i="26" s="1"/>
  <c r="I296" i="26"/>
  <c r="I295" i="26" s="1"/>
  <c r="G295" i="26"/>
  <c r="G302" i="26"/>
  <c r="H301" i="26"/>
  <c r="G343" i="26"/>
  <c r="G342" i="26" s="1"/>
  <c r="J341" i="26"/>
  <c r="J340" i="26" s="1"/>
  <c r="J338" i="26" s="1"/>
  <c r="I341" i="26"/>
  <c r="I340" i="26"/>
  <c r="I338" i="26" s="1"/>
  <c r="H341" i="26"/>
  <c r="G341" i="26" s="1"/>
  <c r="G80" i="26"/>
  <c r="H122" i="26"/>
  <c r="I52" i="26"/>
  <c r="I51" i="26" s="1"/>
  <c r="I49" i="26" s="1"/>
  <c r="G109" i="26"/>
  <c r="G185" i="26"/>
  <c r="G284" i="26"/>
  <c r="G219" i="26"/>
  <c r="G218" i="26" s="1"/>
  <c r="H150" i="26"/>
  <c r="G150" i="26" s="1"/>
  <c r="H148" i="26"/>
  <c r="G107" i="26"/>
  <c r="G257" i="26"/>
  <c r="G290" i="26"/>
  <c r="G238" i="26"/>
  <c r="H83" i="26"/>
  <c r="G83" i="26" s="1"/>
  <c r="I150" i="26"/>
  <c r="G151" i="26"/>
  <c r="I129" i="26"/>
  <c r="I128" i="26" s="1"/>
  <c r="I119" i="26" s="1"/>
  <c r="H247" i="26"/>
  <c r="G247" i="26"/>
  <c r="I148" i="26"/>
  <c r="H115" i="26"/>
  <c r="G115" i="26" s="1"/>
  <c r="G293" i="26"/>
  <c r="I305" i="26"/>
  <c r="I303" i="26"/>
  <c r="G336" i="26"/>
  <c r="I330" i="26"/>
  <c r="I202" i="26"/>
  <c r="G202" i="26" s="1"/>
  <c r="G204" i="26"/>
  <c r="I155" i="26"/>
  <c r="I153" i="26" s="1"/>
  <c r="H327" i="26"/>
  <c r="G328" i="26"/>
  <c r="G327" i="26" s="1"/>
  <c r="I184" i="26"/>
  <c r="I183" i="26" s="1"/>
  <c r="H161" i="26"/>
  <c r="H160" i="26" s="1"/>
  <c r="H158" i="26" s="1"/>
  <c r="H314" i="26"/>
  <c r="G310" i="26"/>
  <c r="G308" i="26" s="1"/>
  <c r="H184" i="26"/>
  <c r="H183" i="26" s="1"/>
  <c r="H246" i="26"/>
  <c r="H244" i="26" s="1"/>
  <c r="G244" i="26" s="1"/>
  <c r="I12" i="26"/>
  <c r="G15" i="26" l="1"/>
  <c r="H128" i="26"/>
  <c r="G128" i="26" s="1"/>
  <c r="G129" i="26"/>
  <c r="H153" i="26"/>
  <c r="G153" i="26" s="1"/>
  <c r="G155" i="26"/>
  <c r="G314" i="26"/>
  <c r="H82" i="26"/>
  <c r="G289" i="26"/>
  <c r="G296" i="26"/>
  <c r="I325" i="26"/>
  <c r="H46" i="26"/>
  <c r="H45" i="26" s="1"/>
  <c r="H43" i="26" s="1"/>
  <c r="G146" i="26"/>
  <c r="G248" i="26"/>
  <c r="J325" i="26"/>
  <c r="G29" i="26"/>
  <c r="H58" i="26"/>
  <c r="G21" i="26"/>
  <c r="G20" i="26" s="1"/>
  <c r="G19" i="26" s="1"/>
  <c r="G156" i="26"/>
  <c r="H256" i="26"/>
  <c r="G317" i="26"/>
  <c r="H340" i="26"/>
  <c r="G276" i="26"/>
  <c r="G275" i="26" s="1"/>
  <c r="G273" i="26" s="1"/>
  <c r="H330" i="26"/>
  <c r="H325" i="26" s="1"/>
  <c r="H99" i="26"/>
  <c r="H98" i="26" s="1"/>
  <c r="G301" i="26"/>
  <c r="I76" i="26"/>
  <c r="J227" i="26"/>
  <c r="J20" i="26"/>
  <c r="J19" i="26" s="1"/>
  <c r="J10" i="26" s="1"/>
  <c r="J355" i="26" s="1"/>
  <c r="G79" i="26"/>
  <c r="G306" i="26"/>
  <c r="H300" i="26"/>
  <c r="H268" i="26"/>
  <c r="H267" i="26" s="1"/>
  <c r="G72" i="26"/>
  <c r="I161" i="26"/>
  <c r="I160" i="26" s="1"/>
  <c r="I158" i="26" s="1"/>
  <c r="G195" i="26"/>
  <c r="G316" i="26"/>
  <c r="I20" i="26"/>
  <c r="I19" i="26" s="1"/>
  <c r="I10" i="26" s="1"/>
  <c r="H10" i="26"/>
  <c r="G12" i="26"/>
  <c r="G160" i="26"/>
  <c r="G246" i="26"/>
  <c r="G333" i="26"/>
  <c r="G99" i="26"/>
  <c r="H287" i="26"/>
  <c r="G287" i="26" s="1"/>
  <c r="G237" i="26"/>
  <c r="H227" i="26"/>
  <c r="G305" i="26"/>
  <c r="H303" i="26"/>
  <c r="G303" i="26" s="1"/>
  <c r="J119" i="26"/>
  <c r="J158" i="26"/>
  <c r="I229" i="26"/>
  <c r="G229" i="26" s="1"/>
  <c r="G230" i="26"/>
  <c r="G89" i="26"/>
  <c r="H87" i="26"/>
  <c r="G87" i="26" s="1"/>
  <c r="G148" i="26"/>
  <c r="G13" i="26"/>
  <c r="H338" i="26"/>
  <c r="G338" i="26" s="1"/>
  <c r="G340" i="26"/>
  <c r="I45" i="26"/>
  <c r="G46" i="26"/>
  <c r="H52" i="26"/>
  <c r="G54" i="26"/>
  <c r="G78" i="26"/>
  <c r="G161" i="26"/>
  <c r="G145" i="26"/>
  <c r="G335" i="26"/>
  <c r="H121" i="26"/>
  <c r="G121" i="26" s="1"/>
  <c r="G122" i="26"/>
  <c r="H105" i="26"/>
  <c r="H104" i="26" s="1"/>
  <c r="G113" i="26"/>
  <c r="G105" i="26" s="1"/>
  <c r="G184" i="26"/>
  <c r="G183" i="26" s="1"/>
  <c r="G90" i="26"/>
  <c r="G312" i="26"/>
  <c r="G311" i="26" s="1"/>
  <c r="H265" i="26" l="1"/>
  <c r="G267" i="26"/>
  <c r="G265" i="26" s="1"/>
  <c r="G58" i="26"/>
  <c r="H56" i="26"/>
  <c r="G56" i="26" s="1"/>
  <c r="G268" i="26"/>
  <c r="G300" i="26"/>
  <c r="H298" i="26"/>
  <c r="G298" i="26" s="1"/>
  <c r="G256" i="26"/>
  <c r="H255" i="26"/>
  <c r="H76" i="26"/>
  <c r="G76" i="26" s="1"/>
  <c r="G82" i="26"/>
  <c r="H119" i="26"/>
  <c r="G119" i="26" s="1"/>
  <c r="G10" i="26"/>
  <c r="G52" i="26"/>
  <c r="H51" i="26"/>
  <c r="G104" i="26"/>
  <c r="H102" i="26"/>
  <c r="G102" i="26" s="1"/>
  <c r="G45" i="26"/>
  <c r="I43" i="26"/>
  <c r="G43" i="26" s="1"/>
  <c r="G98" i="26"/>
  <c r="H96" i="26"/>
  <c r="G96" i="26" s="1"/>
  <c r="G158" i="26"/>
  <c r="I227" i="26"/>
  <c r="I355" i="26" s="1"/>
  <c r="H253" i="26" l="1"/>
  <c r="G253" i="26" s="1"/>
  <c r="G255" i="26"/>
  <c r="G227" i="26"/>
  <c r="G51" i="26"/>
  <c r="H49" i="26"/>
  <c r="G49" i="26" l="1"/>
  <c r="G355" i="26" s="1"/>
  <c r="H355" i="26"/>
</calcChain>
</file>

<file path=xl/sharedStrings.xml><?xml version="1.0" encoding="utf-8"?>
<sst xmlns="http://schemas.openxmlformats.org/spreadsheetml/2006/main" count="927" uniqueCount="568">
  <si>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</si>
  <si>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</si>
  <si>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</si>
  <si>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</si>
  <si>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</si>
  <si>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</si>
  <si>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</si>
  <si>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</si>
  <si>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</si>
  <si>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</si>
  <si>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</si>
  <si>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</si>
  <si>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</si>
  <si>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</si>
  <si>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</si>
  <si>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</si>
  <si>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</si>
  <si>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</si>
  <si>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</si>
  <si>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</si>
  <si>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</si>
  <si>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</si>
  <si>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</si>
  <si>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</si>
  <si>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</si>
  <si>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</si>
  <si>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</si>
  <si>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</si>
  <si>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</si>
  <si>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</si>
  <si>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</si>
  <si>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</si>
  <si>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</si>
  <si>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</si>
  <si>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</si>
  <si>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</si>
  <si>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</si>
  <si>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</si>
  <si>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</si>
  <si>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</si>
  <si>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</si>
  <si>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</si>
  <si>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</si>
  <si>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</si>
  <si>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</si>
  <si>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</si>
  <si>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</si>
  <si>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</si>
  <si>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</si>
  <si>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</si>
  <si>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</si>
  <si>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</si>
  <si>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</si>
  <si>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</si>
  <si>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</si>
  <si>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</si>
  <si>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</si>
  <si>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</si>
  <si>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</si>
  <si>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</si>
  <si>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</si>
  <si>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</si>
  <si>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</si>
  <si>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</si>
  <si>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</si>
  <si>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</si>
  <si>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</si>
  <si>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</si>
  <si>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</si>
  <si>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</si>
  <si>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</si>
  <si>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</si>
  <si>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</si>
  <si>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</si>
  <si>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</si>
  <si>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</si>
  <si>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</si>
  <si>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</si>
  <si>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</si>
  <si>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</si>
  <si>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</si>
  <si>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</si>
  <si>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</si>
  <si>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</si>
  <si>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</si>
  <si>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</si>
  <si>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</si>
  <si>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</si>
  <si>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</si>
  <si>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</si>
  <si>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</si>
  <si>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</si>
  <si>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</si>
  <si>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</si>
  <si>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</si>
  <si>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</si>
  <si>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</si>
  <si>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</si>
  <si>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</si>
  <si>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</si>
  <si>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</si>
  <si>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</si>
  <si>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</si>
  <si>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</si>
  <si>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</si>
  <si>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</si>
  <si>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</si>
  <si>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</si>
  <si>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</si>
  <si>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</si>
  <si>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</si>
  <si>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</si>
  <si>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</si>
  <si>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</si>
  <si>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</si>
  <si>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</si>
  <si>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</si>
  <si>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</si>
  <si>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</si>
  <si>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</si>
  <si>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</si>
  <si>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</si>
  <si>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</si>
  <si>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</si>
  <si>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</si>
  <si>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</si>
  <si>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</si>
  <si>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</si>
  <si>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</si>
  <si>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</si>
  <si>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</si>
  <si>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</si>
  <si>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</si>
  <si>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</si>
  <si>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</si>
  <si>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</si>
  <si>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</si>
  <si>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</si>
  <si>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</si>
  <si>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</si>
  <si>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</si>
  <si>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</si>
  <si>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>Програма розвитку туризму у Дніпропетровській області на 2014 – 2022 роки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</si>
  <si>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</si>
  <si>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</si>
  <si>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</si>
  <si>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</si>
  <si>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</si>
  <si>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</si>
  <si>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</si>
  <si>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</si>
  <si>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</si>
  <si>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</si>
  <si>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</si>
  <si>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</si>
  <si>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</si>
  <si>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</si>
  <si>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</si>
  <si>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</si>
  <si>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</si>
  <si>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</si>
  <si>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</si>
  <si>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</si>
  <si>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</si>
  <si>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</si>
  <si>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</si>
  <si>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</si>
  <si>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</si>
  <si>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</si>
  <si>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</si>
  <si>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</si>
  <si>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</si>
  <si>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</si>
  <si>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</si>
  <si>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</si>
  <si>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</si>
  <si>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</si>
  <si>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</si>
  <si>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</si>
  <si>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</si>
  <si>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</si>
  <si>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</si>
  <si>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</si>
  <si>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</si>
  <si>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</si>
  <si>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</si>
  <si>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</si>
  <si>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</si>
  <si>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</si>
  <si>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1517367</t>
  </si>
  <si>
    <t>7367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</si>
  <si>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</si>
  <si>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</si>
  <si>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</si>
  <si>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</si>
  <si>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</si>
  <si>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</si>
  <si>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</si>
  <si>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</si>
  <si>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</si>
  <si>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</si>
  <si>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</si>
  <si>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</si>
  <si>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</si>
  <si>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</si>
  <si>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</si>
  <si>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</si>
  <si>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</si>
  <si>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</si>
  <si>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</si>
  <si>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</si>
  <si>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</si>
  <si>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</si>
  <si>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</si>
  <si>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</si>
  <si>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</si>
  <si>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>0712120</t>
  </si>
  <si>
    <t>2120</t>
  </si>
  <si>
    <t>0740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</si>
  <si>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</si>
  <si>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</si>
  <si>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</si>
  <si>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</si>
  <si>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</si>
  <si>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</si>
  <si>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</si>
  <si>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</si>
  <si>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</si>
  <si>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</si>
  <si>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</si>
  <si>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</si>
  <si>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</si>
  <si>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</si>
  <si>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</si>
  <si>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</si>
  <si>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</si>
  <si>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</si>
  <si>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</si>
  <si>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</si>
  <si>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</si>
  <si>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</si>
  <si>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</si>
  <si>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</si>
  <si>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</si>
  <si>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</si>
  <si>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</si>
  <si>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</si>
  <si>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</si>
  <si>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</si>
  <si>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</si>
  <si>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</si>
  <si>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</si>
  <si>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</si>
  <si>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</si>
  <si>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</si>
  <si>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</si>
  <si>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</si>
  <si>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</si>
  <si>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</si>
  <si>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3014082</t>
  </si>
  <si>
    <t>Розподіл витрат обласного бюджету на реалізацію місцевих/регіональних програм у 2021 році</t>
  </si>
  <si>
    <t>Програма соціального захисту та підтримки дітей у Дніпропетровській області на 2021 – 2025 роки</t>
  </si>
  <si>
    <t>3013242</t>
  </si>
  <si>
    <t>0712143</t>
  </si>
  <si>
    <t>2143</t>
  </si>
  <si>
    <t>Програми і централізовані заходи профілактики ВІЛ-інфекції/СНІДу</t>
  </si>
  <si>
    <t>від 28.10.2016 № 97-6/VІІ</t>
  </si>
  <si>
    <t>0813120</t>
  </si>
  <si>
    <t>3120</t>
  </si>
  <si>
    <t>Здійснення соціальної роботи з вразливими категоріями населення</t>
  </si>
  <si>
    <t>0813240</t>
  </si>
  <si>
    <t>3240</t>
  </si>
  <si>
    <t>Інші заклади та заходи</t>
  </si>
  <si>
    <t>0813100</t>
  </si>
  <si>
    <t>3100</t>
  </si>
  <si>
    <t>Надання соціальних та реабілітаційних послуг громадянам похилого віку, особам з інвалідністю в установах соціального обслуговування</t>
  </si>
  <si>
    <t>0813170</t>
  </si>
  <si>
    <t>3170</t>
  </si>
  <si>
    <t>Забезпечення реалізації окремих програм для осіб з інвалідністю</t>
  </si>
  <si>
    <t>3190</t>
  </si>
  <si>
    <t>Соціальний захист ветеранів війни і праці</t>
  </si>
  <si>
    <t>0819700</t>
  </si>
  <si>
    <t>9700</t>
  </si>
  <si>
    <t>Субвенції з місцевого бюджету шншим місцевим бюджетам на здійсненння програм та заходів за рахунок коштів місцевих бюджетів</t>
  </si>
  <si>
    <t>1113130</t>
  </si>
  <si>
    <t>3130</t>
  </si>
  <si>
    <t>Реалізація державної політики у моложіжній сфері</t>
  </si>
  <si>
    <t>0913110</t>
  </si>
  <si>
    <t>3110</t>
  </si>
  <si>
    <t>Заклади та заходи з питань дітей та їх соціального захисту</t>
  </si>
  <si>
    <t>0913240</t>
  </si>
  <si>
    <t>3015060</t>
  </si>
  <si>
    <t>5060</t>
  </si>
  <si>
    <t>Інші заходи з розвитку фізичної культури та спорту</t>
  </si>
  <si>
    <t>3014080</t>
  </si>
  <si>
    <t>4080</t>
  </si>
  <si>
    <t>Інші заклади та заходи в галузі культури і мистецтв</t>
  </si>
  <si>
    <t>1140</t>
  </si>
  <si>
    <t>Інші програми, заклади та заходи у сфері освіти</t>
  </si>
  <si>
    <t>1142</t>
  </si>
  <si>
    <t>9090</t>
  </si>
  <si>
    <t>3011142</t>
  </si>
  <si>
    <t>3013240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</si>
  <si>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</si>
  <si>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</si>
  <si>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</si>
  <si>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</si>
  <si>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</si>
  <si>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</si>
  <si>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</si>
  <si>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</si>
  <si>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</si>
  <si>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</si>
  <si>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</si>
  <si>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</si>
  <si>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1115060</t>
  </si>
  <si>
    <t>3011140</t>
  </si>
  <si>
    <t>0615010</t>
  </si>
  <si>
    <t>0615030</t>
  </si>
  <si>
    <t>Розвиток дитячо-юнацького та резервного фонду</t>
  </si>
  <si>
    <t>1216080</t>
  </si>
  <si>
    <t>6080</t>
  </si>
  <si>
    <t>Реалізація державних та місцевих житлових програм</t>
  </si>
  <si>
    <t>1217460</t>
  </si>
  <si>
    <t>7460</t>
  </si>
  <si>
    <t>Утримання та розвиток автомобільних доріг та дорожньої інфраструктури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</si>
  <si>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</si>
  <si>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</si>
  <si>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</si>
  <si>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</si>
  <si>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</si>
  <si>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</si>
  <si>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1517320</t>
  </si>
  <si>
    <t>7320</t>
  </si>
  <si>
    <t>0813190</t>
  </si>
  <si>
    <t>0611142</t>
  </si>
  <si>
    <t>0611140</t>
  </si>
  <si>
    <t>0611141</t>
  </si>
  <si>
    <t>1141</t>
  </si>
  <si>
    <t>0117690</t>
  </si>
  <si>
    <t>7690</t>
  </si>
  <si>
    <t>Інша економічна діяльність</t>
  </si>
  <si>
    <t>7620</t>
  </si>
  <si>
    <t>Розвиток готельного господарства та туризму</t>
  </si>
  <si>
    <t>1517360</t>
  </si>
  <si>
    <t>7360</t>
  </si>
  <si>
    <t>Виконання інвестиційних проектів</t>
  </si>
  <si>
    <t>0712140</t>
  </si>
  <si>
    <t>2140</t>
  </si>
  <si>
    <t>2150</t>
  </si>
  <si>
    <t>1517324</t>
  </si>
  <si>
    <t>7324</t>
  </si>
  <si>
    <t>Будівництво установ та закладів культури</t>
  </si>
  <si>
    <t>грн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</si>
  <si>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</si>
  <si>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здоров’я,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</si>
  <si>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</si>
  <si>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</si>
  <si>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</si>
  <si>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</si>
  <si>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від 19.10.2018
№ 374-14/VІІ</t>
  </si>
  <si>
    <t>від 25.10.2019
№ 506-18/VII</t>
  </si>
  <si>
    <t>від 24.04.2003
№ 137-8/XXIV</t>
  </si>
  <si>
    <t>від 21.10.2015
№ 680-34/VI</t>
  </si>
  <si>
    <t xml:space="preserve"> від 09.10.2020
№ 645-25/VII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</si>
  <si>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</si>
  <si>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</si>
  <si>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</si>
  <si>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</si>
  <si>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</si>
  <si>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27.03.2020 
№ 570-22/VІІ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</si>
  <si>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</si>
  <si>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від 23.12.2020
№ 10-3/VIII</t>
  </si>
  <si>
    <t>1217463</t>
  </si>
  <si>
    <t>7463</t>
  </si>
  <si>
    <t>1515047</t>
  </si>
  <si>
    <t>5047</t>
  </si>
  <si>
    <t>1515040</t>
  </si>
  <si>
    <t>5040</t>
  </si>
  <si>
    <t>Підтримка і розвиток спортивної інфраструктури</t>
  </si>
  <si>
    <t>Утримання та розвиток автомобільних доріг 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</si>
  <si>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</si>
  <si>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</si>
  <si>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</si>
  <si>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>1217310</t>
  </si>
  <si>
    <t>7310</t>
  </si>
  <si>
    <t>Будівництво об'єктів житлово-комунального господарства</t>
  </si>
  <si>
    <t>1517323</t>
  </si>
  <si>
    <t>7323</t>
  </si>
  <si>
    <t>Будівництво установ та закладів соціальної сфери</t>
  </si>
  <si>
    <t>6083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</si>
  <si>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</si>
  <si>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обласного бюджету бюджетам територіальних громад на виконання доручень виборців депутатами обласної ради у 2021 році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</si>
  <si>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</si>
  <si>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</si>
  <si>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1000000</t>
  </si>
  <si>
    <t>1010000</t>
  </si>
  <si>
    <t>0941</t>
  </si>
  <si>
    <t>Підготовка кадрів закладами фахової передвищої освіти</t>
  </si>
  <si>
    <t xml:space="preserve">Програма розвитку культури у Дніпропетровській області на 2017 – 2023 роки </t>
  </si>
  <si>
    <t>Управління культури, туризму, національностей і релігій Дніпропетровської обласної державної адміністрації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</si>
  <si>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</si>
  <si>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</si>
  <si>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</si>
  <si>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</si>
  <si>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</si>
  <si>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</si>
  <si>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</si>
  <si>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</si>
  <si>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</si>
  <si>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</si>
  <si>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</si>
  <si>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</si>
  <si>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</si>
  <si>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</si>
  <si>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</si>
  <si>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</si>
  <si>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</si>
  <si>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</si>
  <si>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</si>
  <si>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</si>
  <si>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Інші заклади та заходи в галузі культури і мистецтва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</si>
  <si>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</si>
  <si>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</si>
  <si>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</si>
  <si>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</si>
  <si>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</si>
  <si>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</si>
  <si>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</si>
  <si>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</si>
  <si>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</si>
  <si>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Інші заходи пов`язані з економічною діяльністю</t>
  </si>
  <si>
    <t>3200000</t>
  </si>
  <si>
    <t>Управління протокольних та масових заходів облдержадміністрації</t>
  </si>
  <si>
    <t>3210000</t>
  </si>
  <si>
    <t>3214082</t>
  </si>
  <si>
    <t>2300000</t>
  </si>
  <si>
    <t>2310000</t>
  </si>
  <si>
    <t>2311162</t>
  </si>
  <si>
    <t>1162</t>
  </si>
  <si>
    <t>2311142</t>
  </si>
  <si>
    <t>2311140</t>
  </si>
  <si>
    <t>2717610</t>
  </si>
  <si>
    <t>7610</t>
  </si>
  <si>
    <t>0411</t>
  </si>
  <si>
    <t>Сприяння розвитку малого та середнього підприємництва</t>
  </si>
  <si>
    <t>Регіональна програма забезпечення громадського порядку та громадської безпеки на території Дніпропетровської області на період до 2025 року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</si>
  <si>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</si>
  <si>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</si>
  <si>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</si>
  <si>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</si>
  <si>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</si>
  <si>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</si>
  <si>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</si>
  <si>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</si>
  <si>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</si>
  <si>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Програма  розвитку Українського козацтва у Дніпропетровській області на 2008 – 2023 роки</t>
  </si>
  <si>
    <t>0913241</t>
  </si>
  <si>
    <t>Забезпечення діяльності інших закладів у сфері соціального захисту і соціального забезпечення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</si>
  <si>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</si>
  <si>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</si>
  <si>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Виконання інвестиційних проектів в рамках здійснення заходів щодо соціально-економічного розвитку окремих територій,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</si>
  <si>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</si>
  <si>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</si>
  <si>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</si>
  <si>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1011101</t>
  </si>
  <si>
    <t>1101</t>
  </si>
  <si>
    <t>Підготовка кадрів закладами фахової передвищої освіти за рахунок коштів місцевого бюджету</t>
  </si>
  <si>
    <t>1011100</t>
  </si>
  <si>
    <t>1100</t>
  </si>
  <si>
    <t>Програма з розвитку інформаційно-комунікативної сфери  Дніпропетровської області на 2021 – 2025 роки</t>
  </si>
  <si>
    <t>1517370</t>
  </si>
  <si>
    <t>1517340</t>
  </si>
  <si>
    <t>7340</t>
  </si>
  <si>
    <t>Проектування, реставрація та охорона пам’яток архітектури</t>
  </si>
  <si>
    <t>Запобігання та ліквідація забруднення навколишнього природного середовища</t>
  </si>
  <si>
    <t>1218311</t>
  </si>
  <si>
    <t>8311</t>
  </si>
  <si>
    <t>0511</t>
  </si>
  <si>
    <t>Охорона та раціональне використання природних ресурсів</t>
  </si>
  <si>
    <t>на природоохоронні заходи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</si>
  <si>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</t>
  </si>
  <si>
    <t>Будівництво об’єктів соціально-культурного призначення</t>
  </si>
  <si>
    <t>0830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</si>
  <si>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</si>
  <si>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від 13.12.2019
№ 535-20/VІІ (із змінами)</t>
  </si>
  <si>
    <t>від 03.02.2012
№ 239-11/VІ (із змінами)</t>
  </si>
  <si>
    <t>від 27.12.2013
№ 507-23/VІ (із змінами)</t>
  </si>
  <si>
    <t xml:space="preserve"> від 13.12.2019
№ 534-20/VII (із змінами)</t>
  </si>
  <si>
    <t>від 02.12.2016
№ 122-7/VII (із змінами)</t>
  </si>
  <si>
    <t xml:space="preserve"> від 20.06.2014
№ 532-26/VI (із змінами)</t>
  </si>
  <si>
    <t>від 19.02.2016
№ 17-2/VIІ (із змінами)</t>
  </si>
  <si>
    <t>від 03.02.2012
№ 241-11/VІ ( із змінами)</t>
  </si>
  <si>
    <t>0611040</t>
  </si>
  <si>
    <t>0611046</t>
  </si>
  <si>
    <t>1046</t>
  </si>
  <si>
    <t>Централізовані заходи у сфері освіти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</si>
  <si>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</si>
  <si>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за рахунок субвенції з державного бюджету</t>
  </si>
  <si>
    <t>7363</t>
  </si>
  <si>
    <t>5048</t>
  </si>
  <si>
    <t>Розвиток спортивної інфраструктури</t>
  </si>
  <si>
    <t>0712150</t>
  </si>
  <si>
    <t>1217380</t>
  </si>
  <si>
    <t>7380</t>
  </si>
  <si>
    <t>Виконання інвестиційних проектів за рахунок інших субвенцій з державного бюджету</t>
  </si>
  <si>
    <t>1517380</t>
  </si>
  <si>
    <t>2919800</t>
  </si>
  <si>
    <t>від 21.06.2013
№ 438-19/VІ (зі змінами)</t>
  </si>
  <si>
    <t>1217360</t>
  </si>
  <si>
    <t>1217368</t>
  </si>
  <si>
    <t>1017620</t>
  </si>
  <si>
    <t>1017622</t>
  </si>
  <si>
    <t>2017693</t>
  </si>
  <si>
    <t>2017690</t>
  </si>
  <si>
    <t>від 15.03.2013
№ 421-18/VІ (зі змінами)</t>
  </si>
  <si>
    <t>Бюджетна програма „Виконання судових рішень та виконавчих документів Дніпропетровською обласною радою” на 2018 – 2023 роки</t>
  </si>
  <si>
    <t>0712030</t>
  </si>
  <si>
    <t>2030</t>
  </si>
  <si>
    <t>Лікарсько-акушерська допомога вагітним, породіллям та новонародженим</t>
  </si>
  <si>
    <t>0712070</t>
  </si>
  <si>
    <t>2070</t>
  </si>
  <si>
    <t>0724</t>
  </si>
  <si>
    <t>Екстрена та швидка медична допомога населенню</t>
  </si>
  <si>
    <t>на соціально-економічний розвиток окремих територій</t>
  </si>
  <si>
    <t>0717322</t>
  </si>
  <si>
    <t>0611020</t>
  </si>
  <si>
    <t>0611022</t>
  </si>
  <si>
    <t>0611023</t>
  </si>
  <si>
    <t>0611025</t>
  </si>
  <si>
    <t>0611090</t>
  </si>
  <si>
    <t>0611091</t>
  </si>
  <si>
    <t>0922</t>
  </si>
  <si>
    <t>0930</t>
  </si>
  <si>
    <t>Надання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</si>
  <si>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</si>
  <si>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</si>
  <si>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</si>
  <si>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</si>
  <si>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</si>
  <si>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0711100</t>
  </si>
  <si>
    <t>0711101</t>
  </si>
  <si>
    <t xml:space="preserve"> Програма соціально-економічного та культурного розвитку Дніпропетровської області на 2021 рік </t>
  </si>
  <si>
    <t>Будівництво об’єктів житлово-комунального господарства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</si>
  <si>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</t>
  </si>
  <si>
    <t>(від 02.12.2016
№ 121-7/VІІ)</t>
  </si>
  <si>
    <t>(від 26.02.2021
№ 26-4/VІІІ)</t>
  </si>
  <si>
    <t>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
2002 – 2022 роки</t>
  </si>
  <si>
    <t>(від 14.06.2002
№ 38-2/ХХІV) (зі змінами)</t>
  </si>
  <si>
    <t>Програма сприяння розвитку громадянського суспільства у Дніпропетровській області на
2017 – 2022 роки</t>
  </si>
  <si>
    <t>(від 02.12.2016
№ 126-7/VІІ) (зі змінами)</t>
  </si>
  <si>
    <t>(від 26.02.2021
№ 28-4/VІІІ)</t>
  </si>
  <si>
    <t>Програма розвитку малого та середнього підприємництва у Дніпропетровській області на
2021 – 2022 роки</t>
  </si>
  <si>
    <t>(від 26.02.2021
№ 25-4/VІІІ)</t>
  </si>
  <si>
    <t xml:space="preserve"> Програма розвитку й підтримки сфери надання адміністративних послуг у Дніпропетровській області на 2021 – 2023 роки</t>
  </si>
  <si>
    <t xml:space="preserve"> (від 26.02.2021
№24-4/VІІІ)</t>
  </si>
  <si>
    <t xml:space="preserve"> (від 25.03.2016
№ 30-3/VІІ) (із змінами)</t>
  </si>
  <si>
    <t>(від 19.02.2016
№ 15-2/VІІ) (із змінами)</t>
  </si>
  <si>
    <t>(від 23.05.2008
№ 413-15/V)</t>
  </si>
  <si>
    <t>(від 05.06.2020
№ 600-23/VІІ)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</si>
  <si>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– 2025 роки</t>
  </si>
  <si>
    <t>(від 26.02.2021
№ 27-4/VІІІ)</t>
  </si>
  <si>
    <t xml:space="preserve">            Перший заступник голови обласної ради</t>
  </si>
  <si>
    <t>Г. ГУФМАН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</si>
  <si>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
2021 – 2025 роки</t>
  </si>
  <si>
    <t xml:space="preserve">Програма  впровадження державної політики органами виконавчої влади у Дніпропетровській області на
2016 – 2025 роки </t>
  </si>
  <si>
    <t>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на
2020 – 2027 роки</t>
  </si>
  <si>
    <t>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</si>
</sst>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36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vertical="center"/>
      <protection locked="0"/>
    </xf>
    <xf numFmtId="0" fontId="16" fillId="0" borderId="0" xfId="43" applyNumberFormat="1" applyFont="1" applyFill="1" applyAlignment="1" applyProtection="1"/>
    <xf numFmtId="0" fontId="16" fillId="0" borderId="0" xfId="41" applyFont="1" applyFill="1" applyAlignment="1" applyProtection="1">
      <alignment vertical="center"/>
      <protection locked="0"/>
    </xf>
    <xf numFmtId="0" fontId="16" fillId="0" borderId="0" xfId="41" applyFont="1" applyFill="1" applyAlignment="1" applyProtection="1">
      <alignment horizontal="right" vertical="center"/>
    </xf>
    <xf numFmtId="0" fontId="16" fillId="0" borderId="0" xfId="41" applyFont="1" applyFill="1" applyAlignment="1" applyProtection="1">
      <alignment vertical="center" wrapText="1"/>
    </xf>
    <xf numFmtId="0" fontId="13" fillId="0" borderId="5" xfId="41" applyFont="1" applyFill="1" applyBorder="1" applyAlignment="1" applyProtection="1">
      <alignment horizontal="left" vertical="center" wrapText="1"/>
    </xf>
    <xf numFmtId="0" fontId="16" fillId="0" borderId="0" xfId="0" applyFont="1" applyFill="1"/>
    <xf numFmtId="4" fontId="16" fillId="0" borderId="0" xfId="41" applyNumberFormat="1" applyFont="1" applyFill="1" applyAlignment="1" applyProtection="1">
      <alignment vertical="center"/>
      <protection locked="0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3" fillId="0" borderId="5" xfId="41" applyFont="1" applyFill="1" applyBorder="1" applyAlignment="1" applyProtection="1">
      <alignment vertical="center" wrapText="1"/>
    </xf>
    <xf numFmtId="49" fontId="18" fillId="0" borderId="5" xfId="41" applyNumberFormat="1" applyFont="1" applyFill="1" applyBorder="1" applyAlignment="1" applyProtection="1">
      <alignment horizontal="center" vertical="center" wrapText="1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20" fillId="0" borderId="5" xfId="41" applyFont="1" applyFill="1" applyBorder="1" applyAlignment="1" applyProtection="1">
      <alignment horizontal="center" vertical="center" wrapText="1"/>
    </xf>
    <xf numFmtId="0" fontId="20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2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3" fillId="0" borderId="5" xfId="41" applyNumberFormat="1" applyFont="1" applyFill="1" applyBorder="1" applyAlignment="1" applyProtection="1">
      <alignment horizontal="left" vertical="center" wrapText="1"/>
    </xf>
    <xf numFmtId="0" fontId="23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24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0" fontId="23" fillId="0" borderId="5" xfId="41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>
      <alignment horizontal="left" vertical="center" wrapText="1"/>
    </xf>
    <xf numFmtId="49" fontId="23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4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5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4" fillId="0" borderId="5" xfId="4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5" xfId="41" applyFont="1" applyFill="1" applyBorder="1" applyAlignment="1">
      <alignment horizontal="left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20" fillId="0" borderId="5" xfId="41" applyNumberFormat="1" applyFont="1" applyFill="1" applyBorder="1" applyAlignment="1">
      <alignment horizontal="right" vertical="center"/>
    </xf>
    <xf numFmtId="0" fontId="14" fillId="0" borderId="5" xfId="41" applyFont="1" applyFill="1" applyBorder="1" applyAlignment="1" applyProtection="1">
      <alignment horizontal="center" vertical="top" wrapText="1"/>
    </xf>
    <xf numFmtId="0" fontId="14" fillId="0" borderId="5" xfId="28" applyFont="1" applyFill="1" applyBorder="1" applyAlignment="1">
      <alignment horizontal="left" vertical="center" wrapText="1"/>
    </xf>
    <xf numFmtId="0" fontId="29" fillId="0" borderId="5" xfId="41" applyFont="1" applyFill="1" applyBorder="1" applyAlignment="1" applyProtection="1">
      <alignment horizontal="center" vertical="center" wrapText="1"/>
    </xf>
    <xf numFmtId="4" fontId="23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 applyProtection="1">
      <alignment horizontal="right" vertical="center" wrapText="1"/>
    </xf>
    <xf numFmtId="4" fontId="13" fillId="0" borderId="5" xfId="41" applyNumberFormat="1" applyFont="1" applyFill="1" applyBorder="1" applyAlignment="1">
      <alignment horizontal="right" vertical="center"/>
    </xf>
    <xf numFmtId="4" fontId="18" fillId="0" borderId="5" xfId="41" applyNumberFormat="1" applyFont="1" applyFill="1" applyBorder="1" applyAlignment="1">
      <alignment horizontal="right" vertical="center"/>
    </xf>
    <xf numFmtId="0" fontId="26" fillId="0" borderId="0" xfId="42" applyFont="1" applyFill="1" applyBorder="1" applyAlignment="1">
      <alignment horizontal="left" wrapText="1"/>
    </xf>
    <xf numFmtId="0" fontId="27" fillId="0" borderId="0" xfId="42" applyFont="1" applyFill="1" applyAlignment="1"/>
    <xf numFmtId="49" fontId="22" fillId="0" borderId="5" xfId="0" applyNumberFormat="1" applyFont="1" applyFill="1" applyBorder="1" applyAlignment="1">
      <alignment horizontal="center" vertical="center" wrapText="1"/>
    </xf>
    <xf numFmtId="0" fontId="23" fillId="0" borderId="5" xfId="41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>
      <alignment horizontal="left" vertical="center" wrapText="1"/>
    </xf>
    <xf numFmtId="4" fontId="19" fillId="0" borderId="5" xfId="41" applyNumberFormat="1" applyFont="1" applyFill="1" applyBorder="1" applyAlignment="1">
      <alignment horizontal="right" vertical="center"/>
    </xf>
    <xf numFmtId="4" fontId="24" fillId="0" borderId="5" xfId="41" applyNumberFormat="1" applyFont="1" applyFill="1" applyBorder="1" applyAlignment="1">
      <alignment horizontal="right" vertical="center"/>
    </xf>
    <xf numFmtId="0" fontId="18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horizontal="left" vertical="center" wrapText="1"/>
    </xf>
    <xf numFmtId="0" fontId="20" fillId="0" borderId="5" xfId="41" applyFont="1" applyFill="1" applyBorder="1" applyAlignment="1" applyProtection="1">
      <alignment vertical="center" wrapText="1"/>
    </xf>
    <xf numFmtId="0" fontId="14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vertical="center"/>
      <protection locked="0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49" fontId="23" fillId="0" borderId="5" xfId="41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" fontId="14" fillId="0" borderId="5" xfId="41" applyNumberFormat="1" applyFont="1" applyFill="1" applyBorder="1" applyAlignment="1" applyProtection="1">
      <alignment horizontal="right" vertical="center"/>
    </xf>
    <xf numFmtId="49" fontId="14" fillId="0" borderId="5" xfId="43" applyNumberFormat="1" applyFont="1" applyFill="1" applyBorder="1" applyAlignment="1" applyProtection="1">
      <alignment horizontal="center" vertical="center" wrapText="1"/>
    </xf>
    <xf numFmtId="0" fontId="20" fillId="0" borderId="0" xfId="41" applyFont="1" applyFill="1" applyAlignment="1" applyProtection="1">
      <alignment vertical="center"/>
      <protection locked="0"/>
    </xf>
    <xf numFmtId="0" fontId="24" fillId="0" borderId="0" xfId="41" applyFont="1" applyFill="1" applyAlignment="1" applyProtection="1">
      <alignment vertical="center"/>
      <protection locked="0"/>
    </xf>
    <xf numFmtId="49" fontId="30" fillId="0" borderId="5" xfId="41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left" vertical="center" wrapText="1"/>
    </xf>
    <xf numFmtId="4" fontId="13" fillId="0" borderId="5" xfId="41" applyNumberFormat="1" applyFont="1" applyFill="1" applyBorder="1" applyAlignment="1" applyProtection="1">
      <alignment horizontal="right" vertical="center" wrapText="1"/>
    </xf>
    <xf numFmtId="4" fontId="18" fillId="0" borderId="5" xfId="43" applyNumberFormat="1" applyFont="1" applyFill="1" applyBorder="1" applyAlignment="1">
      <alignment horizontal="right" vertical="center" wrapText="1"/>
    </xf>
    <xf numFmtId="4" fontId="28" fillId="0" borderId="5" xfId="41" applyNumberFormat="1" applyFont="1" applyFill="1" applyBorder="1" applyAlignment="1" applyProtection="1">
      <alignment horizontal="right" vertical="center" wrapText="1"/>
    </xf>
    <xf numFmtId="4" fontId="19" fillId="0" borderId="5" xfId="43" applyNumberFormat="1" applyFont="1" applyFill="1" applyBorder="1" applyAlignment="1">
      <alignment horizontal="right" vertical="center" wrapText="1"/>
    </xf>
    <xf numFmtId="4" fontId="13" fillId="0" borderId="5" xfId="43" applyNumberFormat="1" applyFont="1" applyFill="1" applyBorder="1" applyAlignment="1">
      <alignment horizontal="right" vertical="center" wrapText="1"/>
    </xf>
    <xf numFmtId="4" fontId="18" fillId="0" borderId="5" xfId="41" applyNumberFormat="1" applyFont="1" applyFill="1" applyBorder="1" applyAlignment="1" applyProtection="1">
      <alignment horizontal="right" vertical="center"/>
    </xf>
    <xf numFmtId="4" fontId="13" fillId="0" borderId="5" xfId="41" applyNumberFormat="1" applyFont="1" applyFill="1" applyBorder="1" applyAlignment="1" applyProtection="1">
      <alignment horizontal="right" vertical="center"/>
    </xf>
    <xf numFmtId="4" fontId="18" fillId="0" borderId="5" xfId="43" applyNumberFormat="1" applyFont="1" applyFill="1" applyBorder="1" applyAlignment="1">
      <alignment horizontal="right" vertical="center"/>
    </xf>
    <xf numFmtId="4" fontId="18" fillId="0" borderId="5" xfId="41" applyNumberFormat="1" applyFont="1" applyFill="1" applyBorder="1" applyAlignment="1" applyProtection="1">
      <alignment horizontal="right" vertical="center" wrapText="1"/>
    </xf>
    <xf numFmtId="4" fontId="18" fillId="0" borderId="5" xfId="41" applyNumberFormat="1" applyFont="1" applyFill="1" applyBorder="1" applyAlignment="1" applyProtection="1">
      <alignment horizontal="right" vertical="center"/>
      <protection locked="0"/>
    </xf>
    <xf numFmtId="4" fontId="28" fillId="0" borderId="5" xfId="41" applyNumberFormat="1" applyFont="1" applyFill="1" applyBorder="1" applyAlignment="1">
      <alignment horizontal="right" vertical="center"/>
    </xf>
    <xf numFmtId="4" fontId="19" fillId="0" borderId="5" xfId="41" applyNumberFormat="1" applyFont="1" applyFill="1" applyBorder="1" applyAlignment="1" applyProtection="1">
      <alignment horizontal="right" vertical="center"/>
      <protection locked="0"/>
    </xf>
    <xf numFmtId="4" fontId="19" fillId="0" borderId="5" xfId="41" applyNumberFormat="1" applyFont="1" applyFill="1" applyBorder="1" applyAlignment="1" applyProtection="1">
      <alignment horizontal="right" vertical="center" wrapText="1"/>
    </xf>
    <xf numFmtId="0" fontId="14" fillId="0" borderId="5" xfId="43" applyFont="1" applyFill="1" applyBorder="1" applyAlignment="1">
      <alignment horizontal="center" vertical="center" wrapText="1"/>
    </xf>
    <xf numFmtId="0" fontId="18" fillId="0" borderId="5" xfId="4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>
      <alignment horizontal="center" vertical="center" wrapText="1"/>
    </xf>
    <xf numFmtId="4" fontId="14" fillId="0" borderId="5" xfId="41" applyNumberFormat="1" applyFont="1" applyFill="1" applyBorder="1" applyAlignment="1" applyProtection="1">
      <alignment horizontal="center" vertical="center"/>
    </xf>
    <xf numFmtId="4" fontId="18" fillId="0" borderId="5" xfId="41" applyNumberFormat="1" applyFont="1" applyFill="1" applyBorder="1" applyAlignment="1" applyProtection="1">
      <alignment horizontal="center" vertical="center"/>
    </xf>
    <xf numFmtId="0" fontId="24" fillId="0" borderId="5" xfId="41" applyFont="1" applyFill="1" applyBorder="1" applyAlignment="1" applyProtection="1">
      <alignment vertical="center" wrapText="1"/>
    </xf>
    <xf numFmtId="0" fontId="24" fillId="0" borderId="5" xfId="41" applyFont="1" applyFill="1" applyBorder="1" applyAlignment="1" applyProtection="1">
      <alignment horizontal="left" vertical="center" wrapText="1"/>
    </xf>
    <xf numFmtId="0" fontId="23" fillId="0" borderId="5" xfId="41" applyFont="1" applyFill="1" applyBorder="1" applyAlignment="1" applyProtection="1">
      <alignment vertical="center" wrapText="1"/>
    </xf>
    <xf numFmtId="0" fontId="19" fillId="0" borderId="5" xfId="41" applyFont="1" applyFill="1" applyBorder="1" applyAlignment="1" applyProtection="1">
      <alignment vertical="center" wrapText="1"/>
    </xf>
    <xf numFmtId="0" fontId="19" fillId="0" borderId="5" xfId="41" applyFont="1" applyFill="1" applyBorder="1" applyAlignment="1" applyProtection="1">
      <alignment horizontal="left" vertical="center" wrapText="1"/>
    </xf>
    <xf numFmtId="49" fontId="13" fillId="0" borderId="6" xfId="41" applyNumberFormat="1" applyFont="1" applyFill="1" applyBorder="1" applyAlignment="1" applyProtection="1">
      <alignment horizontal="center" vertical="center" wrapText="1"/>
    </xf>
    <xf numFmtId="0" fontId="22" fillId="0" borderId="6" xfId="41" applyFont="1" applyFill="1" applyBorder="1" applyAlignment="1">
      <alignment horizontal="center" vertical="center" wrapText="1"/>
    </xf>
    <xf numFmtId="0" fontId="14" fillId="0" borderId="6" xfId="41" applyFont="1" applyFill="1" applyBorder="1" applyAlignment="1" applyProtection="1">
      <alignment horizontal="center" vertical="center"/>
    </xf>
    <xf numFmtId="4" fontId="13" fillId="0" borderId="6" xfId="41" applyNumberFormat="1" applyFont="1" applyFill="1" applyBorder="1" applyAlignment="1" applyProtection="1">
      <alignment horizontal="right" vertical="center" wrapText="1"/>
    </xf>
    <xf numFmtId="0" fontId="15" fillId="0" borderId="7" xfId="41" applyFont="1" applyFill="1" applyBorder="1" applyAlignment="1" applyProtection="1">
      <alignment vertical="center"/>
      <protection locked="0"/>
    </xf>
    <xf numFmtId="49" fontId="14" fillId="0" borderId="6" xfId="41" applyNumberFormat="1" applyFont="1" applyFill="1" applyBorder="1" applyAlignment="1" applyProtection="1">
      <alignment horizontal="center" vertical="center" wrapText="1"/>
    </xf>
    <xf numFmtId="49" fontId="14" fillId="0" borderId="6" xfId="41" applyNumberFormat="1" applyFont="1" applyFill="1" applyBorder="1" applyAlignment="1" applyProtection="1">
      <alignment horizontal="left" vertical="center" wrapText="1"/>
    </xf>
    <xf numFmtId="0" fontId="20" fillId="0" borderId="6" xfId="41" applyFont="1" applyFill="1" applyBorder="1" applyAlignment="1" applyProtection="1">
      <alignment horizontal="center" vertical="center" wrapText="1"/>
    </xf>
    <xf numFmtId="4" fontId="13" fillId="0" borderId="6" xfId="41" applyNumberFormat="1" applyFont="1" applyFill="1" applyBorder="1" applyAlignment="1">
      <alignment horizontal="right" vertical="center"/>
    </xf>
    <xf numFmtId="0" fontId="23" fillId="0" borderId="7" xfId="41" applyFont="1" applyFill="1" applyBorder="1" applyAlignment="1" applyProtection="1">
      <alignment vertical="center"/>
      <protection locked="0"/>
    </xf>
    <xf numFmtId="49" fontId="23" fillId="0" borderId="6" xfId="41" applyNumberFormat="1" applyFont="1" applyFill="1" applyBorder="1" applyAlignment="1" applyProtection="1">
      <alignment horizontal="center" vertical="center" wrapText="1"/>
    </xf>
    <xf numFmtId="49" fontId="23" fillId="0" borderId="6" xfId="41" applyNumberFormat="1" applyFont="1" applyFill="1" applyBorder="1" applyAlignment="1" applyProtection="1">
      <alignment horizontal="left" vertical="center" wrapText="1"/>
    </xf>
    <xf numFmtId="0" fontId="23" fillId="0" borderId="6" xfId="41" applyFont="1" applyFill="1" applyBorder="1" applyAlignment="1" applyProtection="1">
      <alignment horizontal="center" vertical="center"/>
    </xf>
    <xf numFmtId="4" fontId="28" fillId="0" borderId="6" xfId="41" applyNumberFormat="1" applyFont="1" applyFill="1" applyBorder="1" applyAlignment="1" applyProtection="1">
      <alignment horizontal="right" vertical="center" wrapText="1"/>
    </xf>
    <xf numFmtId="4" fontId="19" fillId="0" borderId="6" xfId="41" applyNumberFormat="1" applyFont="1" applyFill="1" applyBorder="1" applyAlignment="1">
      <alignment horizontal="right" vertical="center"/>
    </xf>
    <xf numFmtId="4" fontId="18" fillId="0" borderId="6" xfId="41" applyNumberFormat="1" applyFont="1" applyFill="1" applyBorder="1" applyAlignment="1">
      <alignment horizontal="right" vertical="center"/>
    </xf>
    <xf numFmtId="0" fontId="24" fillId="0" borderId="6" xfId="41" applyFont="1" applyFill="1" applyBorder="1" applyAlignment="1" applyProtection="1">
      <alignment horizontal="center" vertical="center" wrapText="1"/>
    </xf>
    <xf numFmtId="0" fontId="14" fillId="0" borderId="7" xfId="41" applyFont="1" applyFill="1" applyBorder="1" applyAlignment="1" applyProtection="1">
      <alignment vertical="center"/>
      <protection locked="0"/>
    </xf>
    <xf numFmtId="0" fontId="24" fillId="0" borderId="6" xfId="41" applyFont="1" applyFill="1" applyBorder="1" applyAlignment="1" applyProtection="1">
      <alignment horizontal="center" vertical="top" wrapText="1"/>
    </xf>
    <xf numFmtId="4" fontId="18" fillId="0" borderId="6" xfId="41" applyNumberFormat="1" applyFont="1" applyFill="1" applyBorder="1" applyAlignment="1" applyProtection="1">
      <alignment horizontal="right" vertical="center" wrapText="1"/>
    </xf>
    <xf numFmtId="0" fontId="23" fillId="0" borderId="6" xfId="41" applyFont="1" applyFill="1" applyBorder="1" applyAlignment="1">
      <alignment horizontal="left" vertical="center" wrapText="1"/>
    </xf>
    <xf numFmtId="4" fontId="24" fillId="0" borderId="6" xfId="41" applyNumberFormat="1" applyFont="1" applyFill="1" applyBorder="1" applyAlignment="1" applyProtection="1">
      <alignment horizontal="center" vertical="top" wrapText="1"/>
    </xf>
    <xf numFmtId="49" fontId="20" fillId="0" borderId="6" xfId="41" applyNumberFormat="1" applyFont="1" applyFill="1" applyBorder="1" applyAlignment="1" applyProtection="1">
      <alignment horizontal="center" vertical="center" wrapText="1"/>
    </xf>
    <xf numFmtId="0" fontId="20" fillId="0" borderId="6" xfId="41" applyFont="1" applyFill="1" applyBorder="1" applyAlignment="1" applyProtection="1">
      <alignment horizontal="center" vertical="top" wrapText="1"/>
    </xf>
    <xf numFmtId="0" fontId="20" fillId="0" borderId="7" xfId="41" applyFont="1" applyFill="1" applyBorder="1" applyAlignment="1" applyProtection="1">
      <alignment vertical="center"/>
      <protection locked="0"/>
    </xf>
    <xf numFmtId="49" fontId="22" fillId="0" borderId="6" xfId="0" applyNumberFormat="1" applyFont="1" applyFill="1" applyBorder="1" applyAlignment="1">
      <alignment horizontal="center" vertical="center" wrapText="1"/>
    </xf>
    <xf numFmtId="0" fontId="14" fillId="0" borderId="6" xfId="41" applyFont="1" applyFill="1" applyBorder="1" applyAlignment="1">
      <alignment horizontal="left" vertical="center" wrapText="1"/>
    </xf>
    <xf numFmtId="0" fontId="23" fillId="0" borderId="6" xfId="41" applyFont="1" applyFill="1" applyBorder="1" applyAlignment="1" applyProtection="1">
      <alignment horizontal="center" vertical="top" wrapText="1"/>
    </xf>
    <xf numFmtId="0" fontId="23" fillId="0" borderId="6" xfId="41" applyFont="1" applyFill="1" applyBorder="1" applyAlignment="1" applyProtection="1">
      <alignment horizontal="center" vertical="center" wrapText="1"/>
    </xf>
    <xf numFmtId="0" fontId="26" fillId="0" borderId="0" xfId="42" applyFont="1" applyFill="1" applyBorder="1" applyAlignment="1">
      <alignment horizontal="left" wrapText="1"/>
    </xf>
    <xf numFmtId="0" fontId="26" fillId="0" borderId="0" xfId="42" applyFont="1" applyFill="1" applyBorder="1" applyAlignment="1">
      <alignment horizontal="left"/>
    </xf>
    <xf numFmtId="0" fontId="14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3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17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1" fillId="0" borderId="0" xfId="43" applyNumberFormat="1" applyFont="1" applyFill="1" applyBorder="1" applyAlignment="1" applyProtection="1">
      <alignment horizont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0" fontId="26" fillId="0" borderId="0" xfId="42" applyFont="1" applyFill="1" applyAlignment="1">
      <alignment horizontal="lef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" xfId="0" builtinId="0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367"/>
  <sheetViews>
    <sheetView showZeros="0" tabSelected="1" view="pageBreakPreview" zoomScale="85" zoomScaleNormal="100" zoomScaleSheetLayoutView="85" workbookViewId="0">
      <pane xSplit="4" ySplit="9" topLeftCell="E10" activePane="bottomRight" state="frozen"/>
      <selection pane="topRight" activeCell="D1" sqref="D1"/>
      <selection pane="bottomLeft" activeCell="A6" sqref="A6"/>
      <selection pane="bottomRight" activeCell="H18" sqref="H18"/>
    </sheetView>
  </sheetViews>
  <sheetFormatPr defaultColWidth="9.83203125" defaultRowHeight="12.75" x14ac:dyDescent="0.2"/>
  <cols>
    <col min="1" max="1" width="18.5" style="7" customWidth="1"/>
    <col min="2" max="2" width="16.33203125" style="7" customWidth="1"/>
    <col min="3" max="3" width="17.83203125" style="7" customWidth="1"/>
    <col min="4" max="4" width="66.1640625" style="8" customWidth="1"/>
    <col min="5" max="5" width="61.6640625" style="6" customWidth="1"/>
    <col min="6" max="6" width="29.33203125" style="6" customWidth="1"/>
    <col min="7" max="8" width="24" style="6" customWidth="1"/>
    <col min="9" max="9" width="23.5" style="6" customWidth="1"/>
    <col min="10" max="10" width="24.5" style="6" customWidth="1"/>
    <col min="11" max="16" width="20.1640625" style="6" customWidth="1"/>
    <col min="17" max="44" width="9.83203125" style="6"/>
    <col min="45" max="62" width="67.6640625" style="6" customWidth="1"/>
    <col min="63" max="16384" width="9.83203125" style="6"/>
  </cols>
  <sheetData>
    <row r="1" spans="1:10" ht="20.25" x14ac:dyDescent="0.2">
      <c r="A1" s="5"/>
      <c r="B1" s="5"/>
      <c r="C1" s="5"/>
      <c r="D1" s="5"/>
      <c r="E1" s="5"/>
      <c r="F1" s="5"/>
      <c r="G1" s="5"/>
      <c r="I1" s="130" t="s">
        <v>109</v>
      </c>
      <c r="J1" s="130"/>
    </row>
    <row r="2" spans="1:10" ht="20.25" x14ac:dyDescent="0.2">
      <c r="A2" s="5"/>
      <c r="B2" s="5"/>
      <c r="C2" s="5"/>
      <c r="D2" s="5"/>
      <c r="E2" s="5"/>
      <c r="F2" s="5"/>
      <c r="G2" s="5"/>
      <c r="I2" s="130" t="s">
        <v>173</v>
      </c>
      <c r="J2" s="130"/>
    </row>
    <row r="3" spans="1:10" ht="16.5" customHeight="1" x14ac:dyDescent="0.2">
      <c r="A3" s="5"/>
      <c r="B3" s="5"/>
      <c r="C3" s="5"/>
      <c r="D3" s="5"/>
      <c r="E3" s="5"/>
      <c r="F3" s="5"/>
      <c r="G3" s="5"/>
      <c r="H3" s="1"/>
      <c r="I3" s="131"/>
      <c r="J3" s="131"/>
    </row>
    <row r="4" spans="1:10" ht="27" customHeight="1" x14ac:dyDescent="0.2">
      <c r="A4" s="132" t="s">
        <v>260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22.5" x14ac:dyDescent="0.3">
      <c r="A5" s="133" t="s">
        <v>215</v>
      </c>
      <c r="B5" s="133"/>
      <c r="C5" s="133"/>
      <c r="D5" s="12"/>
      <c r="E5" s="12"/>
      <c r="F5" s="12"/>
      <c r="G5" s="12"/>
      <c r="H5" s="12"/>
      <c r="I5" s="12"/>
      <c r="J5" s="12"/>
    </row>
    <row r="6" spans="1:10" ht="22.5" x14ac:dyDescent="0.2">
      <c r="A6" s="134" t="s">
        <v>207</v>
      </c>
      <c r="B6" s="134"/>
      <c r="C6" s="134"/>
      <c r="D6" s="12"/>
      <c r="E6" s="12"/>
      <c r="F6" s="12"/>
      <c r="G6" s="12"/>
      <c r="H6" s="12"/>
      <c r="I6" s="12"/>
      <c r="J6" s="12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13" t="s">
        <v>353</v>
      </c>
    </row>
    <row r="8" spans="1:10" ht="30.75" customHeight="1" x14ac:dyDescent="0.2">
      <c r="A8" s="127" t="s">
        <v>213</v>
      </c>
      <c r="B8" s="127" t="s">
        <v>211</v>
      </c>
      <c r="C8" s="127" t="s">
        <v>139</v>
      </c>
      <c r="D8" s="127" t="s">
        <v>210</v>
      </c>
      <c r="E8" s="128" t="s">
        <v>140</v>
      </c>
      <c r="F8" s="128" t="s">
        <v>208</v>
      </c>
      <c r="G8" s="128" t="s">
        <v>110</v>
      </c>
      <c r="H8" s="128" t="s">
        <v>0</v>
      </c>
      <c r="I8" s="128" t="s">
        <v>1</v>
      </c>
      <c r="J8" s="128"/>
    </row>
    <row r="9" spans="1:10" ht="83.25" customHeight="1" x14ac:dyDescent="0.2">
      <c r="A9" s="127"/>
      <c r="B9" s="127"/>
      <c r="C9" s="127"/>
      <c r="D9" s="127"/>
      <c r="E9" s="128"/>
      <c r="F9" s="128"/>
      <c r="G9" s="128"/>
      <c r="H9" s="128"/>
      <c r="I9" s="85" t="s">
        <v>214</v>
      </c>
      <c r="J9" s="85" t="s">
        <v>209</v>
      </c>
    </row>
    <row r="10" spans="1:10" s="61" customFormat="1" ht="49.5" customHeight="1" x14ac:dyDescent="0.2">
      <c r="A10" s="32"/>
      <c r="B10" s="32"/>
      <c r="C10" s="32"/>
      <c r="D10" s="17"/>
      <c r="E10" s="18" t="s">
        <v>202</v>
      </c>
      <c r="F10" s="18" t="s">
        <v>266</v>
      </c>
      <c r="G10" s="72">
        <f>H10+I10</f>
        <v>100630315</v>
      </c>
      <c r="H10" s="48">
        <f>H12+H19+H29+H36+H40</f>
        <v>95022615</v>
      </c>
      <c r="I10" s="48">
        <f>I12+I19+I29+I36+I40</f>
        <v>5607700</v>
      </c>
      <c r="J10" s="48">
        <f>J12+J19+J29+J36+J40</f>
        <v>5607700</v>
      </c>
    </row>
    <row r="11" spans="1:10" s="61" customFormat="1" ht="18.75" x14ac:dyDescent="0.2">
      <c r="A11" s="19"/>
      <c r="B11" s="19"/>
      <c r="C11" s="19"/>
      <c r="D11" s="19"/>
      <c r="E11" s="20" t="s">
        <v>2</v>
      </c>
      <c r="F11" s="20"/>
      <c r="G11" s="72">
        <f t="shared" ref="G11:G103" si="0">H11+I11</f>
        <v>0</v>
      </c>
      <c r="H11" s="76"/>
      <c r="I11" s="76"/>
      <c r="J11" s="48"/>
    </row>
    <row r="12" spans="1:10" s="61" customFormat="1" ht="18.75" x14ac:dyDescent="0.2">
      <c r="A12" s="63" t="s">
        <v>33</v>
      </c>
      <c r="B12" s="63"/>
      <c r="C12" s="63"/>
      <c r="D12" s="21" t="s">
        <v>3</v>
      </c>
      <c r="E12" s="20"/>
      <c r="F12" s="20"/>
      <c r="G12" s="72">
        <f>H12+I12</f>
        <v>99400315</v>
      </c>
      <c r="H12" s="76">
        <f>H13</f>
        <v>94400315</v>
      </c>
      <c r="I12" s="76">
        <f>I13</f>
        <v>5000000</v>
      </c>
      <c r="J12" s="76">
        <f>J13</f>
        <v>5000000</v>
      </c>
    </row>
    <row r="13" spans="1:10" s="61" customFormat="1" ht="18.75" x14ac:dyDescent="0.2">
      <c r="A13" s="63" t="s">
        <v>34</v>
      </c>
      <c r="B13" s="63"/>
      <c r="C13" s="63"/>
      <c r="D13" s="21" t="s">
        <v>3</v>
      </c>
      <c r="E13" s="20"/>
      <c r="F13" s="20"/>
      <c r="G13" s="72">
        <f>H13+I13</f>
        <v>99400315</v>
      </c>
      <c r="H13" s="76">
        <f>H14+H15</f>
        <v>94400315</v>
      </c>
      <c r="I13" s="76">
        <f>I14+I15</f>
        <v>5000000</v>
      </c>
      <c r="J13" s="76">
        <f>J14+J15</f>
        <v>5000000</v>
      </c>
    </row>
    <row r="14" spans="1:10" s="61" customFormat="1" ht="18.75" x14ac:dyDescent="0.2">
      <c r="A14" s="32" t="s">
        <v>90</v>
      </c>
      <c r="B14" s="32" t="s">
        <v>8</v>
      </c>
      <c r="C14" s="32" t="s">
        <v>29</v>
      </c>
      <c r="D14" s="17" t="s">
        <v>89</v>
      </c>
      <c r="E14" s="20"/>
      <c r="F14" s="20"/>
      <c r="G14" s="72">
        <f>H14+I14</f>
        <v>5630315</v>
      </c>
      <c r="H14" s="49">
        <v>5630315</v>
      </c>
      <c r="I14" s="76">
        <v>0</v>
      </c>
      <c r="J14" s="48">
        <v>0</v>
      </c>
    </row>
    <row r="15" spans="1:10" s="61" customFormat="1" ht="18.75" x14ac:dyDescent="0.2">
      <c r="A15" s="32" t="s">
        <v>48</v>
      </c>
      <c r="B15" s="32" t="s">
        <v>49</v>
      </c>
      <c r="C15" s="32" t="s">
        <v>8</v>
      </c>
      <c r="D15" s="22" t="s">
        <v>111</v>
      </c>
      <c r="E15" s="20"/>
      <c r="F15" s="20"/>
      <c r="G15" s="72">
        <f>H15+I15</f>
        <v>93770000</v>
      </c>
      <c r="H15" s="73">
        <f>H17+H18</f>
        <v>88770000</v>
      </c>
      <c r="I15" s="73">
        <f>I17+I18</f>
        <v>5000000</v>
      </c>
      <c r="J15" s="73">
        <f>J17+J18</f>
        <v>5000000</v>
      </c>
    </row>
    <row r="16" spans="1:10" s="61" customFormat="1" ht="18.75" x14ac:dyDescent="0.2">
      <c r="A16" s="32"/>
      <c r="B16" s="32"/>
      <c r="C16" s="32"/>
      <c r="D16" s="22" t="s">
        <v>2</v>
      </c>
      <c r="E16" s="20"/>
      <c r="F16" s="20"/>
      <c r="G16" s="72">
        <f t="shared" si="0"/>
        <v>0</v>
      </c>
      <c r="H16" s="49"/>
      <c r="I16" s="73"/>
      <c r="J16" s="48"/>
    </row>
    <row r="17" spans="1:10" s="62" customFormat="1" ht="53.25" customHeight="1" x14ac:dyDescent="0.2">
      <c r="A17" s="32"/>
      <c r="B17" s="32"/>
      <c r="C17" s="32"/>
      <c r="D17" s="23" t="s">
        <v>392</v>
      </c>
      <c r="E17" s="24"/>
      <c r="F17" s="24"/>
      <c r="G17" s="74">
        <f t="shared" si="0"/>
        <v>88770000</v>
      </c>
      <c r="H17" s="75">
        <v>88770000</v>
      </c>
      <c r="I17" s="73"/>
      <c r="J17" s="48"/>
    </row>
    <row r="18" spans="1:10" s="62" customFormat="1" ht="69.75" customHeight="1" x14ac:dyDescent="0.2">
      <c r="A18" s="32"/>
      <c r="B18" s="32"/>
      <c r="C18" s="32"/>
      <c r="D18" s="23" t="s">
        <v>481</v>
      </c>
      <c r="E18" s="24"/>
      <c r="F18" s="24"/>
      <c r="G18" s="74">
        <f t="shared" si="0"/>
        <v>5000000</v>
      </c>
      <c r="H18" s="75"/>
      <c r="I18" s="75">
        <v>5000000</v>
      </c>
      <c r="J18" s="75">
        <v>5000000</v>
      </c>
    </row>
    <row r="19" spans="1:10" ht="31.5" x14ac:dyDescent="0.2">
      <c r="A19" s="16" t="s">
        <v>158</v>
      </c>
      <c r="B19" s="16"/>
      <c r="C19" s="16"/>
      <c r="D19" s="21" t="s">
        <v>159</v>
      </c>
      <c r="E19" s="20"/>
      <c r="F19" s="20"/>
      <c r="G19" s="72">
        <f>G20</f>
        <v>231200</v>
      </c>
      <c r="H19" s="72">
        <f>H20</f>
        <v>40000</v>
      </c>
      <c r="I19" s="72">
        <f>I20</f>
        <v>191200</v>
      </c>
      <c r="J19" s="72">
        <f>J20</f>
        <v>191200</v>
      </c>
    </row>
    <row r="20" spans="1:10" ht="31.5" x14ac:dyDescent="0.2">
      <c r="A20" s="16" t="s">
        <v>160</v>
      </c>
      <c r="B20" s="16"/>
      <c r="C20" s="16"/>
      <c r="D20" s="21" t="s">
        <v>159</v>
      </c>
      <c r="E20" s="20"/>
      <c r="F20" s="20"/>
      <c r="G20" s="72">
        <f>G21+G25+G27</f>
        <v>231200</v>
      </c>
      <c r="H20" s="72">
        <f>H21+H25+H27</f>
        <v>40000</v>
      </c>
      <c r="I20" s="72">
        <f>I21+I25+I27</f>
        <v>191200</v>
      </c>
      <c r="J20" s="72">
        <f>J21+J25+J27</f>
        <v>191200</v>
      </c>
    </row>
    <row r="21" spans="1:10" s="3" customFormat="1" ht="31.5" x14ac:dyDescent="0.2">
      <c r="A21" s="32" t="s">
        <v>526</v>
      </c>
      <c r="B21" s="28">
        <v>1020</v>
      </c>
      <c r="C21" s="28"/>
      <c r="D21" s="58" t="s">
        <v>534</v>
      </c>
      <c r="E21" s="57"/>
      <c r="F21" s="86"/>
      <c r="G21" s="80">
        <f t="shared" ref="G21:G26" si="1">H21+I21</f>
        <v>169300</v>
      </c>
      <c r="H21" s="80">
        <f>H22+H23+H24</f>
        <v>28000</v>
      </c>
      <c r="I21" s="80">
        <f>I22+I23+I24</f>
        <v>141300</v>
      </c>
      <c r="J21" s="80">
        <f>J22+J23+J24</f>
        <v>141300</v>
      </c>
    </row>
    <row r="22" spans="1:10" s="4" customFormat="1" ht="63" x14ac:dyDescent="0.2">
      <c r="A22" s="64" t="s">
        <v>527</v>
      </c>
      <c r="B22" s="53">
        <v>1022</v>
      </c>
      <c r="C22" s="64" t="s">
        <v>532</v>
      </c>
      <c r="D22" s="93" t="s">
        <v>535</v>
      </c>
      <c r="E22" s="94"/>
      <c r="F22" s="95"/>
      <c r="G22" s="84">
        <f t="shared" si="1"/>
        <v>49900</v>
      </c>
      <c r="H22" s="84">
        <v>28000</v>
      </c>
      <c r="I22" s="84">
        <v>21900</v>
      </c>
      <c r="J22" s="84">
        <v>21900</v>
      </c>
    </row>
    <row r="23" spans="1:10" s="4" customFormat="1" ht="31.5" x14ac:dyDescent="0.2">
      <c r="A23" s="64" t="s">
        <v>528</v>
      </c>
      <c r="B23" s="53">
        <v>1023</v>
      </c>
      <c r="C23" s="64" t="s">
        <v>532</v>
      </c>
      <c r="D23" s="93" t="s">
        <v>536</v>
      </c>
      <c r="E23" s="94"/>
      <c r="F23" s="95"/>
      <c r="G23" s="84">
        <f t="shared" si="1"/>
        <v>20000</v>
      </c>
      <c r="H23" s="84"/>
      <c r="I23" s="84">
        <v>20000</v>
      </c>
      <c r="J23" s="84">
        <v>20000</v>
      </c>
    </row>
    <row r="24" spans="1:10" s="4" customFormat="1" ht="63" x14ac:dyDescent="0.2">
      <c r="A24" s="64" t="s">
        <v>529</v>
      </c>
      <c r="B24" s="53">
        <v>1025</v>
      </c>
      <c r="C24" s="64" t="s">
        <v>532</v>
      </c>
      <c r="D24" s="93" t="s">
        <v>537</v>
      </c>
      <c r="E24" s="94"/>
      <c r="F24" s="95"/>
      <c r="G24" s="84">
        <f t="shared" si="1"/>
        <v>99400</v>
      </c>
      <c r="H24" s="84"/>
      <c r="I24" s="84">
        <v>99400</v>
      </c>
      <c r="J24" s="84">
        <v>99400</v>
      </c>
    </row>
    <row r="25" spans="1:10" s="3" customFormat="1" ht="31.5" x14ac:dyDescent="0.2">
      <c r="A25" s="32" t="s">
        <v>530</v>
      </c>
      <c r="B25" s="28">
        <v>1090</v>
      </c>
      <c r="C25" s="32"/>
      <c r="D25" s="58" t="s">
        <v>538</v>
      </c>
      <c r="E25" s="57"/>
      <c r="F25" s="86"/>
      <c r="G25" s="80">
        <f t="shared" si="1"/>
        <v>12000</v>
      </c>
      <c r="H25" s="80">
        <f>H26</f>
        <v>12000</v>
      </c>
      <c r="I25" s="80">
        <f>I26</f>
        <v>0</v>
      </c>
      <c r="J25" s="80">
        <f>J26</f>
        <v>0</v>
      </c>
    </row>
    <row r="26" spans="1:10" s="4" customFormat="1" ht="47.25" x14ac:dyDescent="0.2">
      <c r="A26" s="64" t="s">
        <v>531</v>
      </c>
      <c r="B26" s="53">
        <v>1091</v>
      </c>
      <c r="C26" s="64" t="s">
        <v>533</v>
      </c>
      <c r="D26" s="93" t="s">
        <v>539</v>
      </c>
      <c r="E26" s="94"/>
      <c r="F26" s="95"/>
      <c r="G26" s="84">
        <f t="shared" si="1"/>
        <v>12000</v>
      </c>
      <c r="H26" s="84">
        <v>12000</v>
      </c>
      <c r="I26" s="84"/>
      <c r="J26" s="84"/>
    </row>
    <row r="27" spans="1:10" s="3" customFormat="1" ht="21" customHeight="1" x14ac:dyDescent="0.2">
      <c r="A27" s="32" t="s">
        <v>318</v>
      </c>
      <c r="B27" s="28" t="s">
        <v>310</v>
      </c>
      <c r="C27" s="32"/>
      <c r="D27" s="58" t="s">
        <v>311</v>
      </c>
      <c r="E27" s="57"/>
      <c r="F27" s="86"/>
      <c r="G27" s="80">
        <f>G28</f>
        <v>49900</v>
      </c>
      <c r="H27" s="80">
        <f>H28</f>
        <v>0</v>
      </c>
      <c r="I27" s="80">
        <f>I28</f>
        <v>49900</v>
      </c>
      <c r="J27" s="80">
        <f>J28</f>
        <v>49900</v>
      </c>
    </row>
    <row r="28" spans="1:10" s="100" customFormat="1" ht="36.75" customHeight="1" x14ac:dyDescent="0.2">
      <c r="A28" s="64" t="s">
        <v>166</v>
      </c>
      <c r="B28" s="53" t="s">
        <v>41</v>
      </c>
      <c r="C28" s="64" t="s">
        <v>16</v>
      </c>
      <c r="D28" s="93" t="s">
        <v>39</v>
      </c>
      <c r="E28" s="94"/>
      <c r="F28" s="95"/>
      <c r="G28" s="80">
        <f>H28+I28</f>
        <v>49900</v>
      </c>
      <c r="H28" s="84"/>
      <c r="I28" s="84">
        <v>49900</v>
      </c>
      <c r="J28" s="84">
        <v>49900</v>
      </c>
    </row>
    <row r="29" spans="1:10" s="3" customFormat="1" ht="31.5" x14ac:dyDescent="0.2">
      <c r="A29" s="96" t="s">
        <v>50</v>
      </c>
      <c r="B29" s="96"/>
      <c r="C29" s="96"/>
      <c r="D29" s="97" t="s">
        <v>5</v>
      </c>
      <c r="E29" s="98"/>
      <c r="F29" s="98"/>
      <c r="G29" s="99">
        <f>G30</f>
        <v>919100</v>
      </c>
      <c r="H29" s="99">
        <f>H30</f>
        <v>529600</v>
      </c>
      <c r="I29" s="99">
        <f>I30</f>
        <v>389500</v>
      </c>
      <c r="J29" s="99">
        <f>J30</f>
        <v>389500</v>
      </c>
    </row>
    <row r="30" spans="1:10" s="61" customFormat="1" ht="31.5" x14ac:dyDescent="0.2">
      <c r="A30" s="16" t="s">
        <v>51</v>
      </c>
      <c r="B30" s="16"/>
      <c r="C30" s="16"/>
      <c r="D30" s="21" t="s">
        <v>5</v>
      </c>
      <c r="E30" s="26"/>
      <c r="F30" s="41"/>
      <c r="G30" s="72">
        <f>G31+G33+G34+G35</f>
        <v>919100</v>
      </c>
      <c r="H30" s="72">
        <f t="shared" ref="H30:J30" si="2">H31+H33+H34+H35</f>
        <v>529600</v>
      </c>
      <c r="I30" s="72">
        <f t="shared" si="2"/>
        <v>389500</v>
      </c>
      <c r="J30" s="72">
        <f t="shared" si="2"/>
        <v>389500</v>
      </c>
    </row>
    <row r="31" spans="1:10" s="61" customFormat="1" ht="18.75" x14ac:dyDescent="0.2">
      <c r="A31" s="32" t="s">
        <v>540</v>
      </c>
      <c r="B31" s="32" t="s">
        <v>469</v>
      </c>
      <c r="C31" s="32"/>
      <c r="D31" s="22" t="s">
        <v>398</v>
      </c>
      <c r="E31" s="20"/>
      <c r="F31" s="20"/>
      <c r="G31" s="72">
        <v>10000</v>
      </c>
      <c r="H31" s="72">
        <v>10000</v>
      </c>
      <c r="I31" s="72">
        <v>0</v>
      </c>
      <c r="J31" s="72">
        <v>0</v>
      </c>
    </row>
    <row r="32" spans="1:10" s="61" customFormat="1" ht="31.5" x14ac:dyDescent="0.2">
      <c r="A32" s="32" t="s">
        <v>541</v>
      </c>
      <c r="B32" s="32" t="s">
        <v>466</v>
      </c>
      <c r="C32" s="32" t="s">
        <v>397</v>
      </c>
      <c r="D32" s="22" t="s">
        <v>467</v>
      </c>
      <c r="E32" s="20"/>
      <c r="F32" s="20"/>
      <c r="G32" s="72">
        <v>10000</v>
      </c>
      <c r="H32" s="73">
        <v>10000</v>
      </c>
      <c r="I32" s="73"/>
      <c r="J32" s="73"/>
    </row>
    <row r="33" spans="1:10" s="61" customFormat="1" ht="31.5" x14ac:dyDescent="0.2">
      <c r="A33" s="32" t="s">
        <v>225</v>
      </c>
      <c r="B33" s="32">
        <v>2010</v>
      </c>
      <c r="C33" s="32" t="s">
        <v>227</v>
      </c>
      <c r="D33" s="22" t="s">
        <v>228</v>
      </c>
      <c r="E33" s="20"/>
      <c r="F33" s="20"/>
      <c r="G33" s="72">
        <v>249500</v>
      </c>
      <c r="H33" s="73">
        <v>200000</v>
      </c>
      <c r="I33" s="73">
        <v>49500</v>
      </c>
      <c r="J33" s="73">
        <v>49500</v>
      </c>
    </row>
    <row r="34" spans="1:10" s="61" customFormat="1" ht="31.5" x14ac:dyDescent="0.2">
      <c r="A34" s="32" t="s">
        <v>229</v>
      </c>
      <c r="B34" s="32">
        <v>2020</v>
      </c>
      <c r="C34" s="32" t="s">
        <v>231</v>
      </c>
      <c r="D34" s="22" t="s">
        <v>232</v>
      </c>
      <c r="E34" s="20"/>
      <c r="F34" s="20"/>
      <c r="G34" s="72">
        <v>499600</v>
      </c>
      <c r="H34" s="73">
        <v>159600</v>
      </c>
      <c r="I34" s="73">
        <v>340000</v>
      </c>
      <c r="J34" s="73">
        <v>340000</v>
      </c>
    </row>
    <row r="35" spans="1:10" s="61" customFormat="1" ht="31.5" x14ac:dyDescent="0.2">
      <c r="A35" s="32" t="s">
        <v>517</v>
      </c>
      <c r="B35" s="32">
        <v>2030</v>
      </c>
      <c r="C35" s="32" t="s">
        <v>567</v>
      </c>
      <c r="D35" s="22" t="s">
        <v>519</v>
      </c>
      <c r="E35" s="20"/>
      <c r="F35" s="20"/>
      <c r="G35" s="72">
        <v>160000</v>
      </c>
      <c r="H35" s="73">
        <v>160000</v>
      </c>
      <c r="I35" s="73"/>
      <c r="J35" s="73"/>
    </row>
    <row r="36" spans="1:10" s="61" customFormat="1" ht="31.5" x14ac:dyDescent="0.2">
      <c r="A36" s="16" t="s">
        <v>52</v>
      </c>
      <c r="B36" s="16"/>
      <c r="C36" s="16"/>
      <c r="D36" s="21" t="s">
        <v>11</v>
      </c>
      <c r="E36" s="26"/>
      <c r="F36" s="41"/>
      <c r="G36" s="72">
        <f>G37</f>
        <v>30000</v>
      </c>
      <c r="H36" s="72">
        <f t="shared" ref="H36:J38" si="3">H37</f>
        <v>30000</v>
      </c>
      <c r="I36" s="72">
        <f t="shared" si="3"/>
        <v>0</v>
      </c>
      <c r="J36" s="72">
        <f t="shared" si="3"/>
        <v>0</v>
      </c>
    </row>
    <row r="37" spans="1:10" s="61" customFormat="1" ht="31.5" x14ac:dyDescent="0.2">
      <c r="A37" s="16" t="s">
        <v>53</v>
      </c>
      <c r="B37" s="16"/>
      <c r="C37" s="16"/>
      <c r="D37" s="21" t="s">
        <v>11</v>
      </c>
      <c r="E37" s="26"/>
      <c r="F37" s="41"/>
      <c r="G37" s="72">
        <f>G38</f>
        <v>30000</v>
      </c>
      <c r="H37" s="72">
        <f t="shared" si="3"/>
        <v>30000</v>
      </c>
      <c r="I37" s="72">
        <f t="shared" si="3"/>
        <v>0</v>
      </c>
      <c r="J37" s="72">
        <f t="shared" si="3"/>
        <v>0</v>
      </c>
    </row>
    <row r="38" spans="1:10" s="61" customFormat="1" ht="18.75" x14ac:dyDescent="0.2">
      <c r="A38" s="32" t="s">
        <v>270</v>
      </c>
      <c r="B38" s="32">
        <v>3240</v>
      </c>
      <c r="C38" s="32"/>
      <c r="D38" s="22" t="s">
        <v>272</v>
      </c>
      <c r="E38" s="20"/>
      <c r="F38" s="20"/>
      <c r="G38" s="72">
        <f>G39</f>
        <v>30000</v>
      </c>
      <c r="H38" s="80">
        <f t="shared" si="3"/>
        <v>30000</v>
      </c>
      <c r="I38" s="72">
        <f t="shared" si="3"/>
        <v>0</v>
      </c>
      <c r="J38" s="72">
        <f t="shared" si="3"/>
        <v>0</v>
      </c>
    </row>
    <row r="39" spans="1:10" s="61" customFormat="1" ht="31.5" x14ac:dyDescent="0.2">
      <c r="A39" s="32" t="s">
        <v>126</v>
      </c>
      <c r="B39" s="32">
        <v>3241</v>
      </c>
      <c r="C39" s="32">
        <v>1090</v>
      </c>
      <c r="D39" s="22" t="s">
        <v>128</v>
      </c>
      <c r="E39" s="20"/>
      <c r="F39" s="20"/>
      <c r="G39" s="72">
        <f>H39+I39</f>
        <v>30000</v>
      </c>
      <c r="H39" s="73">
        <v>30000</v>
      </c>
      <c r="I39" s="73"/>
      <c r="J39" s="73"/>
    </row>
    <row r="40" spans="1:10" s="3" customFormat="1" ht="31.5" x14ac:dyDescent="0.2">
      <c r="A40" s="16" t="s">
        <v>447</v>
      </c>
      <c r="B40" s="63"/>
      <c r="C40" s="63"/>
      <c r="D40" s="21" t="s">
        <v>448</v>
      </c>
      <c r="E40" s="20"/>
      <c r="F40" s="20"/>
      <c r="G40" s="72">
        <f t="shared" ref="G40:J41" si="4">G41</f>
        <v>49700</v>
      </c>
      <c r="H40" s="72">
        <f t="shared" si="4"/>
        <v>22700</v>
      </c>
      <c r="I40" s="72">
        <f t="shared" si="4"/>
        <v>27000</v>
      </c>
      <c r="J40" s="72">
        <f t="shared" si="4"/>
        <v>27000</v>
      </c>
    </row>
    <row r="41" spans="1:10" s="3" customFormat="1" ht="31.5" x14ac:dyDescent="0.2">
      <c r="A41" s="16" t="s">
        <v>449</v>
      </c>
      <c r="B41" s="63"/>
      <c r="C41" s="63"/>
      <c r="D41" s="21" t="s">
        <v>448</v>
      </c>
      <c r="E41" s="20"/>
      <c r="F41" s="20"/>
      <c r="G41" s="72">
        <f t="shared" si="4"/>
        <v>49700</v>
      </c>
      <c r="H41" s="72">
        <f t="shared" si="4"/>
        <v>22700</v>
      </c>
      <c r="I41" s="72">
        <f t="shared" si="4"/>
        <v>27000</v>
      </c>
      <c r="J41" s="72">
        <f t="shared" si="4"/>
        <v>27000</v>
      </c>
    </row>
    <row r="42" spans="1:10" s="61" customFormat="1" ht="47.25" x14ac:dyDescent="0.2">
      <c r="A42" s="32">
        <v>2219800</v>
      </c>
      <c r="B42" s="32" t="s">
        <v>168</v>
      </c>
      <c r="C42" s="32" t="s">
        <v>8</v>
      </c>
      <c r="D42" s="22" t="s">
        <v>201</v>
      </c>
      <c r="E42" s="20"/>
      <c r="F42" s="20"/>
      <c r="G42" s="72">
        <f>H42+I42</f>
        <v>49700</v>
      </c>
      <c r="H42" s="73">
        <v>22700</v>
      </c>
      <c r="I42" s="73">
        <v>27000</v>
      </c>
      <c r="J42" s="73">
        <v>27000</v>
      </c>
    </row>
    <row r="43" spans="1:10" s="61" customFormat="1" ht="61.5" customHeight="1" x14ac:dyDescent="0.2">
      <c r="A43" s="32"/>
      <c r="B43" s="32"/>
      <c r="C43" s="32"/>
      <c r="D43" s="17"/>
      <c r="E43" s="18" t="s">
        <v>516</v>
      </c>
      <c r="F43" s="18" t="s">
        <v>360</v>
      </c>
      <c r="G43" s="72">
        <f t="shared" si="0"/>
        <v>100000</v>
      </c>
      <c r="H43" s="48">
        <f>H45</f>
        <v>100000</v>
      </c>
      <c r="I43" s="48">
        <f>I45</f>
        <v>0</v>
      </c>
      <c r="J43" s="48">
        <f>J45</f>
        <v>0</v>
      </c>
    </row>
    <row r="44" spans="1:10" s="61" customFormat="1" ht="18.75" x14ac:dyDescent="0.2">
      <c r="A44" s="19"/>
      <c r="B44" s="19"/>
      <c r="C44" s="19"/>
      <c r="D44" s="19"/>
      <c r="E44" s="20" t="s">
        <v>2</v>
      </c>
      <c r="F44" s="20"/>
      <c r="G44" s="72">
        <f t="shared" si="0"/>
        <v>0</v>
      </c>
      <c r="H44" s="76"/>
      <c r="I44" s="76"/>
      <c r="J44" s="48"/>
    </row>
    <row r="45" spans="1:10" s="61" customFormat="1" ht="18.75" x14ac:dyDescent="0.2">
      <c r="A45" s="63" t="s">
        <v>33</v>
      </c>
      <c r="B45" s="63"/>
      <c r="C45" s="63"/>
      <c r="D45" s="21" t="s">
        <v>3</v>
      </c>
      <c r="E45" s="20"/>
      <c r="F45" s="20"/>
      <c r="G45" s="72">
        <f t="shared" si="0"/>
        <v>100000</v>
      </c>
      <c r="H45" s="76">
        <f>H46</f>
        <v>100000</v>
      </c>
      <c r="I45" s="76">
        <f>I46</f>
        <v>0</v>
      </c>
      <c r="J45" s="76">
        <f>J46</f>
        <v>0</v>
      </c>
    </row>
    <row r="46" spans="1:10" s="61" customFormat="1" ht="18.75" x14ac:dyDescent="0.2">
      <c r="A46" s="63" t="s">
        <v>34</v>
      </c>
      <c r="B46" s="63"/>
      <c r="C46" s="63"/>
      <c r="D46" s="21" t="s">
        <v>3</v>
      </c>
      <c r="E46" s="20"/>
      <c r="F46" s="20"/>
      <c r="G46" s="72">
        <f t="shared" si="0"/>
        <v>100000</v>
      </c>
      <c r="H46" s="76">
        <f>H47</f>
        <v>100000</v>
      </c>
      <c r="I46" s="76">
        <f>I48</f>
        <v>0</v>
      </c>
      <c r="J46" s="76">
        <f>J48</f>
        <v>0</v>
      </c>
    </row>
    <row r="47" spans="1:10" s="62" customFormat="1" ht="18.75" x14ac:dyDescent="0.2">
      <c r="A47" s="32" t="s">
        <v>339</v>
      </c>
      <c r="B47" s="32" t="s">
        <v>340</v>
      </c>
      <c r="C47" s="32"/>
      <c r="D47" s="25" t="s">
        <v>341</v>
      </c>
      <c r="E47" s="24"/>
      <c r="F47" s="24"/>
      <c r="G47" s="72">
        <f t="shared" si="0"/>
        <v>100000</v>
      </c>
      <c r="H47" s="73">
        <f>H48</f>
        <v>100000</v>
      </c>
      <c r="I47" s="75"/>
      <c r="J47" s="75"/>
    </row>
    <row r="48" spans="1:10" s="62" customFormat="1" ht="19.5" x14ac:dyDescent="0.2">
      <c r="A48" s="64" t="s">
        <v>108</v>
      </c>
      <c r="B48" s="64" t="s">
        <v>92</v>
      </c>
      <c r="C48" s="64" t="s">
        <v>4</v>
      </c>
      <c r="D48" s="30" t="s">
        <v>354</v>
      </c>
      <c r="E48" s="24"/>
      <c r="F48" s="24"/>
      <c r="G48" s="74">
        <f t="shared" si="0"/>
        <v>100000</v>
      </c>
      <c r="H48" s="75">
        <v>100000</v>
      </c>
      <c r="I48" s="75"/>
      <c r="J48" s="75"/>
    </row>
    <row r="49" spans="1:10" s="62" customFormat="1" ht="94.5" x14ac:dyDescent="0.2">
      <c r="A49" s="32"/>
      <c r="B49" s="32"/>
      <c r="C49" s="32"/>
      <c r="D49" s="17"/>
      <c r="E49" s="18" t="s">
        <v>200</v>
      </c>
      <c r="F49" s="18" t="s">
        <v>508</v>
      </c>
      <c r="G49" s="72">
        <f t="shared" si="0"/>
        <v>302761662</v>
      </c>
      <c r="H49" s="48">
        <f>H51</f>
        <v>27240821</v>
      </c>
      <c r="I49" s="48">
        <f>I51</f>
        <v>275520841</v>
      </c>
      <c r="J49" s="48">
        <f>J51</f>
        <v>275520841</v>
      </c>
    </row>
    <row r="50" spans="1:10" s="61" customFormat="1" ht="18.75" x14ac:dyDescent="0.2">
      <c r="A50" s="32"/>
      <c r="B50" s="32"/>
      <c r="C50" s="32"/>
      <c r="D50" s="17"/>
      <c r="E50" s="20" t="s">
        <v>2</v>
      </c>
      <c r="F50" s="20"/>
      <c r="G50" s="72">
        <f t="shared" si="0"/>
        <v>0</v>
      </c>
      <c r="H50" s="49"/>
      <c r="I50" s="49"/>
      <c r="J50" s="48">
        <f>H50+I50</f>
        <v>0</v>
      </c>
    </row>
    <row r="51" spans="1:10" s="68" customFormat="1" ht="18.75" x14ac:dyDescent="0.2">
      <c r="A51" s="63" t="s">
        <v>33</v>
      </c>
      <c r="B51" s="63"/>
      <c r="C51" s="63"/>
      <c r="D51" s="21" t="s">
        <v>3</v>
      </c>
      <c r="E51" s="26"/>
      <c r="F51" s="26"/>
      <c r="G51" s="72">
        <f t="shared" si="0"/>
        <v>302761662</v>
      </c>
      <c r="H51" s="48">
        <f>H52</f>
        <v>27240821</v>
      </c>
      <c r="I51" s="48">
        <f>I52</f>
        <v>275520841</v>
      </c>
      <c r="J51" s="48">
        <f>J52</f>
        <v>275520841</v>
      </c>
    </row>
    <row r="52" spans="1:10" s="68" customFormat="1" ht="18.75" x14ac:dyDescent="0.2">
      <c r="A52" s="63" t="s">
        <v>34</v>
      </c>
      <c r="B52" s="63"/>
      <c r="C52" s="63"/>
      <c r="D52" s="21" t="s">
        <v>3</v>
      </c>
      <c r="E52" s="26"/>
      <c r="F52" s="26"/>
      <c r="G52" s="72">
        <f t="shared" si="0"/>
        <v>302761662</v>
      </c>
      <c r="H52" s="48">
        <f>H53+H54</f>
        <v>27240821</v>
      </c>
      <c r="I52" s="48">
        <f>I53+I54</f>
        <v>275520841</v>
      </c>
      <c r="J52" s="48">
        <f>J53+J54</f>
        <v>275520841</v>
      </c>
    </row>
    <row r="53" spans="1:10" s="61" customFormat="1" ht="33" customHeight="1" x14ac:dyDescent="0.2">
      <c r="A53" s="65" t="s">
        <v>72</v>
      </c>
      <c r="B53" s="65" t="s">
        <v>73</v>
      </c>
      <c r="C53" s="65" t="s">
        <v>4</v>
      </c>
      <c r="D53" s="25" t="s">
        <v>40</v>
      </c>
      <c r="E53" s="26"/>
      <c r="F53" s="26"/>
      <c r="G53" s="72">
        <f t="shared" si="0"/>
        <v>269027738</v>
      </c>
      <c r="H53" s="49">
        <v>0</v>
      </c>
      <c r="I53" s="49">
        <v>269027738</v>
      </c>
      <c r="J53" s="49">
        <v>269027738</v>
      </c>
    </row>
    <row r="54" spans="1:10" s="61" customFormat="1" ht="33" customHeight="1" x14ac:dyDescent="0.2">
      <c r="A54" s="65" t="s">
        <v>339</v>
      </c>
      <c r="B54" s="65" t="s">
        <v>340</v>
      </c>
      <c r="C54" s="65"/>
      <c r="D54" s="25" t="s">
        <v>341</v>
      </c>
      <c r="E54" s="26"/>
      <c r="F54" s="26"/>
      <c r="G54" s="72">
        <f>H54+I54</f>
        <v>33733924</v>
      </c>
      <c r="H54" s="49">
        <f>H55</f>
        <v>27240821</v>
      </c>
      <c r="I54" s="49">
        <f>I55</f>
        <v>6493103</v>
      </c>
      <c r="J54" s="49">
        <f>J55</f>
        <v>6493103</v>
      </c>
    </row>
    <row r="55" spans="1:10" s="105" customFormat="1" ht="19.5" x14ac:dyDescent="0.2">
      <c r="A55" s="88" t="s">
        <v>108</v>
      </c>
      <c r="B55" s="88" t="s">
        <v>92</v>
      </c>
      <c r="C55" s="64" t="s">
        <v>4</v>
      </c>
      <c r="D55" s="30" t="s">
        <v>354</v>
      </c>
      <c r="E55" s="27"/>
      <c r="F55" s="27"/>
      <c r="G55" s="74">
        <f>H55+I55</f>
        <v>33733924</v>
      </c>
      <c r="H55" s="75">
        <v>27240821</v>
      </c>
      <c r="I55" s="75">
        <v>6493103</v>
      </c>
      <c r="J55" s="75">
        <v>6493103</v>
      </c>
    </row>
    <row r="56" spans="1:10" s="61" customFormat="1" ht="43.5" customHeight="1" x14ac:dyDescent="0.2">
      <c r="A56" s="101"/>
      <c r="B56" s="101"/>
      <c r="C56" s="101"/>
      <c r="D56" s="102"/>
      <c r="E56" s="103" t="s">
        <v>233</v>
      </c>
      <c r="F56" s="103" t="s">
        <v>485</v>
      </c>
      <c r="G56" s="99">
        <f>H56+I56</f>
        <v>737900433</v>
      </c>
      <c r="H56" s="104">
        <f>H58</f>
        <v>521354064</v>
      </c>
      <c r="I56" s="104">
        <f>I58</f>
        <v>216546369</v>
      </c>
      <c r="J56" s="104">
        <f>J58</f>
        <v>216546369</v>
      </c>
    </row>
    <row r="57" spans="1:10" s="61" customFormat="1" ht="18.75" x14ac:dyDescent="0.2">
      <c r="A57" s="28"/>
      <c r="B57" s="28"/>
      <c r="C57" s="28"/>
      <c r="D57" s="28"/>
      <c r="E57" s="20" t="s">
        <v>2</v>
      </c>
      <c r="F57" s="20"/>
      <c r="G57" s="72">
        <f t="shared" si="0"/>
        <v>0</v>
      </c>
      <c r="H57" s="77"/>
      <c r="I57" s="77"/>
      <c r="J57" s="48"/>
    </row>
    <row r="58" spans="1:10" s="61" customFormat="1" ht="31.5" x14ac:dyDescent="0.2">
      <c r="A58" s="63" t="s">
        <v>50</v>
      </c>
      <c r="B58" s="63"/>
      <c r="C58" s="63"/>
      <c r="D58" s="21" t="s">
        <v>5</v>
      </c>
      <c r="E58" s="20"/>
      <c r="F58" s="20"/>
      <c r="G58" s="72">
        <f t="shared" si="0"/>
        <v>737900433</v>
      </c>
      <c r="H58" s="48">
        <f>H59</f>
        <v>521354064</v>
      </c>
      <c r="I58" s="48">
        <f>I59</f>
        <v>216546369</v>
      </c>
      <c r="J58" s="48">
        <f>J59</f>
        <v>216546369</v>
      </c>
    </row>
    <row r="59" spans="1:10" s="61" customFormat="1" ht="31.5" x14ac:dyDescent="0.2">
      <c r="A59" s="63" t="s">
        <v>51</v>
      </c>
      <c r="B59" s="63"/>
      <c r="C59" s="63"/>
      <c r="D59" s="21" t="s">
        <v>5</v>
      </c>
      <c r="E59" s="20"/>
      <c r="F59" s="20"/>
      <c r="G59" s="72">
        <f t="shared" si="0"/>
        <v>737900433</v>
      </c>
      <c r="H59" s="48">
        <f>H68+H72+H60+H61+H63+H64+H66+H67+H69+H70+H62+H65+H75</f>
        <v>521354064</v>
      </c>
      <c r="I59" s="48">
        <f>I68+I72+I60+I61+I63+I64+I66+I67+I69+I70+I62+I65+I75</f>
        <v>216546369</v>
      </c>
      <c r="J59" s="48">
        <f>J68+J72+J60+J61+J63+J64+J66+J67+J69+J70+J62+J65+J75</f>
        <v>216546369</v>
      </c>
    </row>
    <row r="60" spans="1:10" s="62" customFormat="1" ht="31.5" x14ac:dyDescent="0.2">
      <c r="A60" s="32" t="s">
        <v>225</v>
      </c>
      <c r="B60" s="32" t="s">
        <v>226</v>
      </c>
      <c r="C60" s="32" t="s">
        <v>227</v>
      </c>
      <c r="D60" s="17" t="s">
        <v>228</v>
      </c>
      <c r="E60" s="29"/>
      <c r="F60" s="29"/>
      <c r="G60" s="72">
        <f t="shared" si="0"/>
        <v>54584625</v>
      </c>
      <c r="H60" s="49">
        <v>52065881</v>
      </c>
      <c r="I60" s="49">
        <v>2518744</v>
      </c>
      <c r="J60" s="49">
        <v>2518744</v>
      </c>
    </row>
    <row r="61" spans="1:10" s="62" customFormat="1" ht="31.5" x14ac:dyDescent="0.2">
      <c r="A61" s="32" t="s">
        <v>229</v>
      </c>
      <c r="B61" s="32" t="s">
        <v>230</v>
      </c>
      <c r="C61" s="32" t="s">
        <v>231</v>
      </c>
      <c r="D61" s="17" t="s">
        <v>232</v>
      </c>
      <c r="E61" s="29"/>
      <c r="F61" s="29"/>
      <c r="G61" s="72">
        <f t="shared" si="0"/>
        <v>145546435</v>
      </c>
      <c r="H61" s="49">
        <v>145546435</v>
      </c>
      <c r="I61" s="49">
        <v>0</v>
      </c>
      <c r="J61" s="49">
        <v>0</v>
      </c>
    </row>
    <row r="62" spans="1:10" s="4" customFormat="1" ht="41.25" customHeight="1" x14ac:dyDescent="0.2">
      <c r="A62" s="15" t="s">
        <v>517</v>
      </c>
      <c r="B62" s="15" t="s">
        <v>518</v>
      </c>
      <c r="C62" s="15" t="s">
        <v>231</v>
      </c>
      <c r="D62" s="17" t="s">
        <v>519</v>
      </c>
      <c r="E62" s="29"/>
      <c r="F62" s="29"/>
      <c r="G62" s="72">
        <f t="shared" si="0"/>
        <v>800000</v>
      </c>
      <c r="H62" s="49">
        <v>800000</v>
      </c>
      <c r="I62" s="46"/>
      <c r="J62" s="46"/>
    </row>
    <row r="63" spans="1:10" s="62" customFormat="1" ht="31.5" x14ac:dyDescent="0.2">
      <c r="A63" s="32" t="s">
        <v>234</v>
      </c>
      <c r="B63" s="32" t="s">
        <v>235</v>
      </c>
      <c r="C63" s="32" t="s">
        <v>236</v>
      </c>
      <c r="D63" s="17" t="s">
        <v>237</v>
      </c>
      <c r="E63" s="29"/>
      <c r="F63" s="29"/>
      <c r="G63" s="72">
        <f t="shared" si="0"/>
        <v>25389200</v>
      </c>
      <c r="H63" s="49">
        <v>25389200</v>
      </c>
      <c r="I63" s="49"/>
      <c r="J63" s="49"/>
    </row>
    <row r="64" spans="1:10" s="62" customFormat="1" ht="18.75" x14ac:dyDescent="0.2">
      <c r="A64" s="32" t="s">
        <v>238</v>
      </c>
      <c r="B64" s="32" t="s">
        <v>239</v>
      </c>
      <c r="C64" s="32" t="s">
        <v>240</v>
      </c>
      <c r="D64" s="17" t="s">
        <v>251</v>
      </c>
      <c r="E64" s="29"/>
      <c r="F64" s="29"/>
      <c r="G64" s="72">
        <f t="shared" si="0"/>
        <v>26871100</v>
      </c>
      <c r="H64" s="49">
        <v>26871100</v>
      </c>
      <c r="I64" s="49"/>
      <c r="J64" s="49"/>
    </row>
    <row r="65" spans="1:10" s="62" customFormat="1" ht="18.75" x14ac:dyDescent="0.2">
      <c r="A65" s="32" t="s">
        <v>520</v>
      </c>
      <c r="B65" s="32" t="s">
        <v>521</v>
      </c>
      <c r="C65" s="32" t="s">
        <v>522</v>
      </c>
      <c r="D65" s="17" t="s">
        <v>523</v>
      </c>
      <c r="E65" s="29"/>
      <c r="F65" s="29"/>
      <c r="G65" s="72">
        <f t="shared" si="0"/>
        <v>550000</v>
      </c>
      <c r="H65" s="49">
        <v>550000</v>
      </c>
      <c r="I65" s="49"/>
      <c r="J65" s="49"/>
    </row>
    <row r="66" spans="1:10" s="62" customFormat="1" ht="31.5" x14ac:dyDescent="0.2">
      <c r="A66" s="32" t="s">
        <v>241</v>
      </c>
      <c r="B66" s="32" t="s">
        <v>242</v>
      </c>
      <c r="C66" s="32" t="s">
        <v>243</v>
      </c>
      <c r="D66" s="17" t="s">
        <v>244</v>
      </c>
      <c r="E66" s="29"/>
      <c r="F66" s="29"/>
      <c r="G66" s="72">
        <f t="shared" si="0"/>
        <v>13741500</v>
      </c>
      <c r="H66" s="49">
        <v>13741500</v>
      </c>
      <c r="I66" s="49"/>
      <c r="J66" s="49"/>
    </row>
    <row r="67" spans="1:10" s="62" customFormat="1" ht="18.75" x14ac:dyDescent="0.2">
      <c r="A67" s="32" t="s">
        <v>245</v>
      </c>
      <c r="B67" s="32" t="s">
        <v>246</v>
      </c>
      <c r="C67" s="32" t="s">
        <v>243</v>
      </c>
      <c r="D67" s="17" t="s">
        <v>247</v>
      </c>
      <c r="E67" s="29"/>
      <c r="F67" s="29"/>
      <c r="G67" s="72">
        <f t="shared" si="0"/>
        <v>9636830</v>
      </c>
      <c r="H67" s="49">
        <v>9636830</v>
      </c>
      <c r="I67" s="49">
        <v>0</v>
      </c>
      <c r="J67" s="49">
        <v>0</v>
      </c>
    </row>
    <row r="68" spans="1:10" s="62" customFormat="1" ht="31.5" x14ac:dyDescent="0.2">
      <c r="A68" s="32" t="s">
        <v>216</v>
      </c>
      <c r="B68" s="32" t="s">
        <v>217</v>
      </c>
      <c r="C68" s="32" t="s">
        <v>218</v>
      </c>
      <c r="D68" s="17" t="s">
        <v>355</v>
      </c>
      <c r="E68" s="29"/>
      <c r="F68" s="29"/>
      <c r="G68" s="72">
        <f t="shared" si="0"/>
        <v>47490700</v>
      </c>
      <c r="H68" s="49">
        <v>47490700</v>
      </c>
      <c r="I68" s="49">
        <v>0</v>
      </c>
      <c r="J68" s="49">
        <v>0</v>
      </c>
    </row>
    <row r="69" spans="1:10" s="62" customFormat="1" ht="31.5" x14ac:dyDescent="0.2">
      <c r="A69" s="32" t="s">
        <v>248</v>
      </c>
      <c r="B69" s="32" t="s">
        <v>249</v>
      </c>
      <c r="C69" s="32" t="s">
        <v>6</v>
      </c>
      <c r="D69" s="17" t="s">
        <v>250</v>
      </c>
      <c r="E69" s="29"/>
      <c r="F69" s="29"/>
      <c r="G69" s="72">
        <f t="shared" si="0"/>
        <v>10595600</v>
      </c>
      <c r="H69" s="49">
        <v>10595600</v>
      </c>
      <c r="I69" s="49"/>
      <c r="J69" s="49"/>
    </row>
    <row r="70" spans="1:10" s="62" customFormat="1" ht="31.5" x14ac:dyDescent="0.2">
      <c r="A70" s="32" t="s">
        <v>347</v>
      </c>
      <c r="B70" s="32" t="s">
        <v>348</v>
      </c>
      <c r="C70" s="32"/>
      <c r="D70" s="17" t="s">
        <v>356</v>
      </c>
      <c r="E70" s="29"/>
      <c r="F70" s="29"/>
      <c r="G70" s="72">
        <f t="shared" si="0"/>
        <v>2025000</v>
      </c>
      <c r="H70" s="49">
        <f>H71</f>
        <v>2025000</v>
      </c>
      <c r="I70" s="49"/>
      <c r="J70" s="49"/>
    </row>
    <row r="71" spans="1:10" s="62" customFormat="1" ht="31.5" x14ac:dyDescent="0.2">
      <c r="A71" s="64" t="s">
        <v>263</v>
      </c>
      <c r="B71" s="64" t="s">
        <v>264</v>
      </c>
      <c r="C71" s="64" t="s">
        <v>6</v>
      </c>
      <c r="D71" s="31" t="s">
        <v>265</v>
      </c>
      <c r="E71" s="29"/>
      <c r="F71" s="29"/>
      <c r="G71" s="74">
        <f t="shared" si="0"/>
        <v>2025000</v>
      </c>
      <c r="H71" s="55">
        <v>2025000</v>
      </c>
      <c r="I71" s="55"/>
      <c r="J71" s="55"/>
    </row>
    <row r="72" spans="1:10" s="62" customFormat="1" ht="31.5" x14ac:dyDescent="0.2">
      <c r="A72" s="32" t="s">
        <v>502</v>
      </c>
      <c r="B72" s="32" t="s">
        <v>349</v>
      </c>
      <c r="C72" s="32"/>
      <c r="D72" s="17" t="s">
        <v>357</v>
      </c>
      <c r="E72" s="29"/>
      <c r="F72" s="29"/>
      <c r="G72" s="72">
        <f>H72+I72</f>
        <v>380656818</v>
      </c>
      <c r="H72" s="49">
        <f>H73+H74</f>
        <v>186641818</v>
      </c>
      <c r="I72" s="49">
        <f>I73+I74</f>
        <v>194015000</v>
      </c>
      <c r="J72" s="49">
        <f>J73+J74</f>
        <v>194015000</v>
      </c>
    </row>
    <row r="73" spans="1:10" s="62" customFormat="1" ht="31.5" x14ac:dyDescent="0.2">
      <c r="A73" s="64" t="s">
        <v>144</v>
      </c>
      <c r="B73" s="64" t="s">
        <v>143</v>
      </c>
      <c r="C73" s="64" t="s">
        <v>6</v>
      </c>
      <c r="D73" s="31" t="s">
        <v>368</v>
      </c>
      <c r="E73" s="29"/>
      <c r="F73" s="29"/>
      <c r="G73" s="74">
        <f t="shared" si="0"/>
        <v>70214926</v>
      </c>
      <c r="H73" s="55">
        <v>61199926</v>
      </c>
      <c r="I73" s="55">
        <v>9015000</v>
      </c>
      <c r="J73" s="55">
        <v>9015000</v>
      </c>
    </row>
    <row r="74" spans="1:10" s="62" customFormat="1" ht="19.5" x14ac:dyDescent="0.2">
      <c r="A74" s="64" t="s">
        <v>123</v>
      </c>
      <c r="B74" s="64" t="s">
        <v>124</v>
      </c>
      <c r="C74" s="64" t="s">
        <v>6</v>
      </c>
      <c r="D74" s="31" t="s">
        <v>369</v>
      </c>
      <c r="E74" s="29"/>
      <c r="F74" s="29"/>
      <c r="G74" s="74">
        <f t="shared" si="0"/>
        <v>310441892</v>
      </c>
      <c r="H74" s="55">
        <v>125441892</v>
      </c>
      <c r="I74" s="55">
        <v>185000000</v>
      </c>
      <c r="J74" s="55">
        <v>185000000</v>
      </c>
    </row>
    <row r="75" spans="1:10" s="61" customFormat="1" ht="18.75" x14ac:dyDescent="0.2">
      <c r="A75" s="32" t="s">
        <v>525</v>
      </c>
      <c r="B75" s="32" t="s">
        <v>181</v>
      </c>
      <c r="C75" s="32" t="s">
        <v>19</v>
      </c>
      <c r="D75" s="17" t="s">
        <v>182</v>
      </c>
      <c r="E75" s="87"/>
      <c r="F75" s="87"/>
      <c r="G75" s="72">
        <f t="shared" si="0"/>
        <v>20012625</v>
      </c>
      <c r="H75" s="49"/>
      <c r="I75" s="49">
        <v>20012625</v>
      </c>
      <c r="J75" s="49">
        <v>20012625</v>
      </c>
    </row>
    <row r="76" spans="1:10" s="61" customFormat="1" ht="47.25" x14ac:dyDescent="0.2">
      <c r="A76" s="32"/>
      <c r="B76" s="32"/>
      <c r="C76" s="32"/>
      <c r="D76" s="17"/>
      <c r="E76" s="18" t="s">
        <v>203</v>
      </c>
      <c r="F76" s="18" t="s">
        <v>486</v>
      </c>
      <c r="G76" s="72">
        <f t="shared" si="0"/>
        <v>6628100</v>
      </c>
      <c r="H76" s="48">
        <f>+H82+H78</f>
        <v>6328100</v>
      </c>
      <c r="I76" s="48">
        <f>+I82+I78</f>
        <v>300000</v>
      </c>
      <c r="J76" s="48">
        <f>+J82+J78</f>
        <v>300000</v>
      </c>
    </row>
    <row r="77" spans="1:10" s="61" customFormat="1" ht="18.75" x14ac:dyDescent="0.2">
      <c r="A77" s="28"/>
      <c r="B77" s="28"/>
      <c r="C77" s="28"/>
      <c r="D77" s="28"/>
      <c r="E77" s="20" t="s">
        <v>2</v>
      </c>
      <c r="F77" s="20"/>
      <c r="G77" s="72">
        <f t="shared" si="0"/>
        <v>0</v>
      </c>
      <c r="H77" s="77"/>
      <c r="I77" s="77"/>
      <c r="J77" s="77"/>
    </row>
    <row r="78" spans="1:10" s="61" customFormat="1" ht="31.5" x14ac:dyDescent="0.2">
      <c r="A78" s="63" t="s">
        <v>158</v>
      </c>
      <c r="B78" s="63"/>
      <c r="C78" s="63"/>
      <c r="D78" s="21" t="s">
        <v>159</v>
      </c>
      <c r="E78" s="20"/>
      <c r="F78" s="20"/>
      <c r="G78" s="72">
        <f t="shared" si="0"/>
        <v>4850000</v>
      </c>
      <c r="H78" s="48">
        <f>H79</f>
        <v>4550000</v>
      </c>
      <c r="I78" s="48">
        <f>I79</f>
        <v>300000</v>
      </c>
      <c r="J78" s="48">
        <f>J79</f>
        <v>300000</v>
      </c>
    </row>
    <row r="79" spans="1:10" s="61" customFormat="1" ht="31.5" x14ac:dyDescent="0.2">
      <c r="A79" s="63" t="s">
        <v>160</v>
      </c>
      <c r="B79" s="63"/>
      <c r="C79" s="63"/>
      <c r="D79" s="21" t="s">
        <v>159</v>
      </c>
      <c r="E79" s="20"/>
      <c r="F79" s="20"/>
      <c r="G79" s="72">
        <f t="shared" si="0"/>
        <v>4850000</v>
      </c>
      <c r="H79" s="48">
        <f>H80</f>
        <v>4550000</v>
      </c>
      <c r="I79" s="48">
        <f>I81</f>
        <v>300000</v>
      </c>
      <c r="J79" s="48">
        <f>J81</f>
        <v>300000</v>
      </c>
    </row>
    <row r="80" spans="1:10" s="62" customFormat="1" ht="18.75" x14ac:dyDescent="0.2">
      <c r="A80" s="32" t="s">
        <v>336</v>
      </c>
      <c r="B80" s="32" t="s">
        <v>297</v>
      </c>
      <c r="C80" s="32"/>
      <c r="D80" s="17" t="s">
        <v>298</v>
      </c>
      <c r="E80" s="24"/>
      <c r="F80" s="24"/>
      <c r="G80" s="72">
        <f>H80+I80</f>
        <v>4850000</v>
      </c>
      <c r="H80" s="49">
        <v>4550000</v>
      </c>
      <c r="I80" s="49">
        <v>300000</v>
      </c>
      <c r="J80" s="49">
        <v>300000</v>
      </c>
    </row>
    <row r="81" spans="1:10" s="62" customFormat="1" ht="19.5" x14ac:dyDescent="0.2">
      <c r="A81" s="64" t="s">
        <v>335</v>
      </c>
      <c r="B81" s="64" t="s">
        <v>299</v>
      </c>
      <c r="C81" s="64" t="s">
        <v>7</v>
      </c>
      <c r="D81" s="31" t="s">
        <v>125</v>
      </c>
      <c r="E81" s="24"/>
      <c r="F81" s="24"/>
      <c r="G81" s="74">
        <f>H81+I81</f>
        <v>4850000</v>
      </c>
      <c r="H81" s="55">
        <v>4550000</v>
      </c>
      <c r="I81" s="55">
        <v>300000</v>
      </c>
      <c r="J81" s="55">
        <v>300000</v>
      </c>
    </row>
    <row r="82" spans="1:10" s="61" customFormat="1" ht="31.5" x14ac:dyDescent="0.2">
      <c r="A82" s="63" t="s">
        <v>54</v>
      </c>
      <c r="B82" s="63"/>
      <c r="C82" s="63"/>
      <c r="D82" s="21" t="s">
        <v>27</v>
      </c>
      <c r="E82" s="20"/>
      <c r="F82" s="20"/>
      <c r="G82" s="72">
        <f t="shared" si="0"/>
        <v>1778100</v>
      </c>
      <c r="H82" s="48">
        <f>H83</f>
        <v>1778100</v>
      </c>
      <c r="I82" s="48">
        <f>I83</f>
        <v>0</v>
      </c>
      <c r="J82" s="48">
        <f>J83</f>
        <v>0</v>
      </c>
    </row>
    <row r="83" spans="1:10" s="61" customFormat="1" ht="31.5" x14ac:dyDescent="0.2">
      <c r="A83" s="63" t="s">
        <v>55</v>
      </c>
      <c r="B83" s="63"/>
      <c r="C83" s="63"/>
      <c r="D83" s="21" t="s">
        <v>27</v>
      </c>
      <c r="E83" s="20"/>
      <c r="F83" s="20"/>
      <c r="G83" s="72">
        <f>H83+I83</f>
        <v>1778100</v>
      </c>
      <c r="H83" s="48">
        <f>H84</f>
        <v>1778100</v>
      </c>
      <c r="I83" s="48">
        <f>I85+I86</f>
        <v>0</v>
      </c>
      <c r="J83" s="48">
        <f>J85+J86</f>
        <v>0</v>
      </c>
    </row>
    <row r="84" spans="1:10" s="105" customFormat="1" ht="18.75" x14ac:dyDescent="0.2">
      <c r="A84" s="32" t="s">
        <v>284</v>
      </c>
      <c r="B84" s="32" t="s">
        <v>285</v>
      </c>
      <c r="C84" s="32"/>
      <c r="D84" s="17" t="s">
        <v>286</v>
      </c>
      <c r="E84" s="24"/>
      <c r="F84" s="24"/>
      <c r="G84" s="72">
        <f t="shared" si="0"/>
        <v>1778100</v>
      </c>
      <c r="H84" s="49">
        <f>H85+H86</f>
        <v>1778100</v>
      </c>
      <c r="I84" s="49"/>
      <c r="J84" s="49"/>
    </row>
    <row r="85" spans="1:10" s="62" customFormat="1" ht="47.25" x14ac:dyDescent="0.2">
      <c r="A85" s="106" t="s">
        <v>57</v>
      </c>
      <c r="B85" s="106" t="s">
        <v>56</v>
      </c>
      <c r="C85" s="106" t="s">
        <v>9</v>
      </c>
      <c r="D85" s="107" t="s">
        <v>113</v>
      </c>
      <c r="E85" s="108"/>
      <c r="F85" s="108"/>
      <c r="G85" s="109">
        <f t="shared" si="0"/>
        <v>645000</v>
      </c>
      <c r="H85" s="110">
        <v>645000</v>
      </c>
      <c r="I85" s="110"/>
      <c r="J85" s="110"/>
    </row>
    <row r="86" spans="1:10" s="62" customFormat="1" ht="19.5" x14ac:dyDescent="0.2">
      <c r="A86" s="64" t="s">
        <v>194</v>
      </c>
      <c r="B86" s="64" t="s">
        <v>195</v>
      </c>
      <c r="C86" s="64" t="s">
        <v>9</v>
      </c>
      <c r="D86" s="31" t="s">
        <v>196</v>
      </c>
      <c r="E86" s="24"/>
      <c r="F86" s="24"/>
      <c r="G86" s="74">
        <f t="shared" si="0"/>
        <v>1133100</v>
      </c>
      <c r="H86" s="55">
        <v>1133100</v>
      </c>
      <c r="I86" s="55"/>
      <c r="J86" s="55"/>
    </row>
    <row r="87" spans="1:10" s="61" customFormat="1" ht="47.25" x14ac:dyDescent="0.2">
      <c r="A87" s="32"/>
      <c r="B87" s="32"/>
      <c r="C87" s="32"/>
      <c r="D87" s="17"/>
      <c r="E87" s="18" t="s">
        <v>204</v>
      </c>
      <c r="F87" s="18" t="s">
        <v>492</v>
      </c>
      <c r="G87" s="72">
        <f t="shared" si="0"/>
        <v>2015665</v>
      </c>
      <c r="H87" s="48">
        <f>SUM(H89)</f>
        <v>2015665</v>
      </c>
      <c r="I87" s="48">
        <f>SUM(I89)</f>
        <v>0</v>
      </c>
      <c r="J87" s="48">
        <f>SUM(J89)</f>
        <v>0</v>
      </c>
    </row>
    <row r="88" spans="1:10" s="61" customFormat="1" ht="18.75" x14ac:dyDescent="0.2">
      <c r="A88" s="32"/>
      <c r="B88" s="32"/>
      <c r="C88" s="32"/>
      <c r="D88" s="17"/>
      <c r="E88" s="20" t="s">
        <v>2</v>
      </c>
      <c r="F88" s="20"/>
      <c r="G88" s="72">
        <f t="shared" si="0"/>
        <v>0</v>
      </c>
      <c r="H88" s="77"/>
      <c r="I88" s="77"/>
      <c r="J88" s="77"/>
    </row>
    <row r="89" spans="1:10" s="61" customFormat="1" ht="31.5" x14ac:dyDescent="0.2">
      <c r="A89" s="63" t="s">
        <v>52</v>
      </c>
      <c r="B89" s="63"/>
      <c r="C89" s="63"/>
      <c r="D89" s="21" t="s">
        <v>11</v>
      </c>
      <c r="E89" s="20"/>
      <c r="F89" s="20"/>
      <c r="G89" s="72">
        <f t="shared" si="0"/>
        <v>2015665</v>
      </c>
      <c r="H89" s="48">
        <f>H90</f>
        <v>2015665</v>
      </c>
      <c r="I89" s="48">
        <f>I90</f>
        <v>0</v>
      </c>
      <c r="J89" s="48">
        <f>J90</f>
        <v>0</v>
      </c>
    </row>
    <row r="90" spans="1:10" s="61" customFormat="1" ht="31.5" x14ac:dyDescent="0.2">
      <c r="A90" s="63" t="s">
        <v>53</v>
      </c>
      <c r="B90" s="63"/>
      <c r="C90" s="63"/>
      <c r="D90" s="21" t="s">
        <v>11</v>
      </c>
      <c r="E90" s="20"/>
      <c r="F90" s="20"/>
      <c r="G90" s="72">
        <f t="shared" si="0"/>
        <v>2015665</v>
      </c>
      <c r="H90" s="48">
        <f>+H95+H91</f>
        <v>2015665</v>
      </c>
      <c r="I90" s="48">
        <f>I92+I93+I95</f>
        <v>0</v>
      </c>
      <c r="J90" s="48">
        <f>J92+J93+J95</f>
        <v>0</v>
      </c>
    </row>
    <row r="91" spans="1:10" s="62" customFormat="1" ht="31.5" x14ac:dyDescent="0.2">
      <c r="A91" s="32" t="s">
        <v>267</v>
      </c>
      <c r="B91" s="32" t="s">
        <v>268</v>
      </c>
      <c r="C91" s="32"/>
      <c r="D91" s="17" t="s">
        <v>269</v>
      </c>
      <c r="E91" s="24"/>
      <c r="F91" s="24"/>
      <c r="G91" s="72">
        <f t="shared" si="0"/>
        <v>100000</v>
      </c>
      <c r="H91" s="49">
        <v>100000</v>
      </c>
      <c r="I91" s="49"/>
      <c r="J91" s="49"/>
    </row>
    <row r="92" spans="1:10" s="62" customFormat="1" ht="31.5" x14ac:dyDescent="0.2">
      <c r="A92" s="64" t="s">
        <v>59</v>
      </c>
      <c r="B92" s="64" t="s">
        <v>58</v>
      </c>
      <c r="C92" s="64" t="s">
        <v>9</v>
      </c>
      <c r="D92" s="31" t="s">
        <v>35</v>
      </c>
      <c r="E92" s="24"/>
      <c r="F92" s="24"/>
      <c r="G92" s="74">
        <f t="shared" si="0"/>
        <v>50000</v>
      </c>
      <c r="H92" s="55">
        <v>50000</v>
      </c>
      <c r="I92" s="55"/>
      <c r="J92" s="55"/>
    </row>
    <row r="93" spans="1:10" s="62" customFormat="1" ht="19.5" x14ac:dyDescent="0.2">
      <c r="A93" s="64" t="s">
        <v>61</v>
      </c>
      <c r="B93" s="64" t="s">
        <v>60</v>
      </c>
      <c r="C93" s="64" t="s">
        <v>9</v>
      </c>
      <c r="D93" s="31" t="s">
        <v>114</v>
      </c>
      <c r="E93" s="24"/>
      <c r="F93" s="24"/>
      <c r="G93" s="74">
        <f t="shared" si="0"/>
        <v>50000</v>
      </c>
      <c r="H93" s="55">
        <v>50000</v>
      </c>
      <c r="I93" s="55"/>
      <c r="J93" s="55"/>
    </row>
    <row r="94" spans="1:10" s="62" customFormat="1" ht="18.75" x14ac:dyDescent="0.2">
      <c r="A94" s="32" t="s">
        <v>270</v>
      </c>
      <c r="B94" s="32" t="s">
        <v>271</v>
      </c>
      <c r="C94" s="32"/>
      <c r="D94" s="17" t="s">
        <v>272</v>
      </c>
      <c r="E94" s="24"/>
      <c r="F94" s="24"/>
      <c r="G94" s="72">
        <f t="shared" si="0"/>
        <v>1915665</v>
      </c>
      <c r="H94" s="49">
        <f>H95</f>
        <v>1915665</v>
      </c>
      <c r="I94" s="49"/>
      <c r="J94" s="49"/>
    </row>
    <row r="95" spans="1:10" s="62" customFormat="1" ht="31.5" x14ac:dyDescent="0.2">
      <c r="A95" s="64" t="s">
        <v>126</v>
      </c>
      <c r="B95" s="64" t="s">
        <v>127</v>
      </c>
      <c r="C95" s="64" t="s">
        <v>12</v>
      </c>
      <c r="D95" s="31" t="s">
        <v>128</v>
      </c>
      <c r="E95" s="24"/>
      <c r="F95" s="24"/>
      <c r="G95" s="74">
        <f t="shared" si="0"/>
        <v>1915665</v>
      </c>
      <c r="H95" s="55">
        <v>1915665</v>
      </c>
      <c r="I95" s="55"/>
      <c r="J95" s="55"/>
    </row>
    <row r="96" spans="1:10" s="61" customFormat="1" ht="47.25" x14ac:dyDescent="0.2">
      <c r="A96" s="63"/>
      <c r="B96" s="63"/>
      <c r="C96" s="63"/>
      <c r="D96" s="21"/>
      <c r="E96" s="18" t="s">
        <v>205</v>
      </c>
      <c r="F96" s="18" t="s">
        <v>487</v>
      </c>
      <c r="G96" s="72">
        <f t="shared" si="0"/>
        <v>29227873</v>
      </c>
      <c r="H96" s="48">
        <f>H98</f>
        <v>29227873</v>
      </c>
      <c r="I96" s="48">
        <f>I98</f>
        <v>0</v>
      </c>
      <c r="J96" s="48">
        <f>J98</f>
        <v>0</v>
      </c>
    </row>
    <row r="97" spans="1:10" s="61" customFormat="1" ht="18.75" x14ac:dyDescent="0.2">
      <c r="A97" s="63"/>
      <c r="B97" s="63"/>
      <c r="C97" s="63"/>
      <c r="D97" s="21"/>
      <c r="E97" s="20" t="s">
        <v>2</v>
      </c>
      <c r="F97" s="20"/>
      <c r="G97" s="72">
        <f t="shared" si="0"/>
        <v>0</v>
      </c>
      <c r="H97" s="48"/>
      <c r="I97" s="48"/>
      <c r="J97" s="48"/>
    </row>
    <row r="98" spans="1:10" s="61" customFormat="1" ht="31.5" x14ac:dyDescent="0.2">
      <c r="A98" s="63" t="s">
        <v>158</v>
      </c>
      <c r="B98" s="63"/>
      <c r="C98" s="63"/>
      <c r="D98" s="21" t="s">
        <v>159</v>
      </c>
      <c r="E98" s="20"/>
      <c r="F98" s="20"/>
      <c r="G98" s="72">
        <f t="shared" si="0"/>
        <v>29227873</v>
      </c>
      <c r="H98" s="48">
        <f t="shared" ref="H98:J99" si="5">H99</f>
        <v>29227873</v>
      </c>
      <c r="I98" s="48">
        <f t="shared" si="5"/>
        <v>0</v>
      </c>
      <c r="J98" s="48">
        <f t="shared" si="5"/>
        <v>0</v>
      </c>
    </row>
    <row r="99" spans="1:10" s="61" customFormat="1" ht="31.5" x14ac:dyDescent="0.2">
      <c r="A99" s="63" t="s">
        <v>160</v>
      </c>
      <c r="B99" s="63"/>
      <c r="C99" s="63"/>
      <c r="D99" s="21" t="s">
        <v>159</v>
      </c>
      <c r="E99" s="20"/>
      <c r="F99" s="20"/>
      <c r="G99" s="72">
        <f t="shared" si="0"/>
        <v>29227873</v>
      </c>
      <c r="H99" s="48">
        <f t="shared" si="5"/>
        <v>29227873</v>
      </c>
      <c r="I99" s="48">
        <f t="shared" si="5"/>
        <v>0</v>
      </c>
      <c r="J99" s="48">
        <f t="shared" si="5"/>
        <v>0</v>
      </c>
    </row>
    <row r="100" spans="1:10" s="61" customFormat="1" ht="18.75" x14ac:dyDescent="0.2">
      <c r="A100" s="32" t="s">
        <v>336</v>
      </c>
      <c r="B100" s="32" t="s">
        <v>297</v>
      </c>
      <c r="C100" s="32"/>
      <c r="D100" s="17" t="s">
        <v>298</v>
      </c>
      <c r="E100" s="20"/>
      <c r="F100" s="20"/>
      <c r="G100" s="72">
        <f t="shared" si="0"/>
        <v>29227873</v>
      </c>
      <c r="H100" s="48">
        <f>H101</f>
        <v>29227873</v>
      </c>
      <c r="I100" s="48"/>
      <c r="J100" s="48"/>
    </row>
    <row r="101" spans="1:10" s="62" customFormat="1" ht="28.5" customHeight="1" x14ac:dyDescent="0.2">
      <c r="A101" s="64" t="s">
        <v>337</v>
      </c>
      <c r="B101" s="64" t="s">
        <v>338</v>
      </c>
      <c r="C101" s="64" t="s">
        <v>7</v>
      </c>
      <c r="D101" s="31" t="s">
        <v>161</v>
      </c>
      <c r="E101" s="24"/>
      <c r="F101" s="24"/>
      <c r="G101" s="74">
        <f t="shared" si="0"/>
        <v>29227873</v>
      </c>
      <c r="H101" s="55">
        <v>29227873</v>
      </c>
      <c r="I101" s="55"/>
      <c r="J101" s="55"/>
    </row>
    <row r="102" spans="1:10" s="61" customFormat="1" ht="47.25" x14ac:dyDescent="0.2">
      <c r="A102" s="28"/>
      <c r="B102" s="28"/>
      <c r="C102" s="28"/>
      <c r="D102" s="31"/>
      <c r="E102" s="18" t="s">
        <v>365</v>
      </c>
      <c r="F102" s="44" t="s">
        <v>488</v>
      </c>
      <c r="G102" s="72">
        <f t="shared" si="0"/>
        <v>65957317</v>
      </c>
      <c r="H102" s="48">
        <f>H104</f>
        <v>65957317</v>
      </c>
      <c r="I102" s="48">
        <f>I104</f>
        <v>0</v>
      </c>
      <c r="J102" s="48">
        <f>J104</f>
        <v>0</v>
      </c>
    </row>
    <row r="103" spans="1:10" s="61" customFormat="1" ht="18.75" x14ac:dyDescent="0.2">
      <c r="A103" s="28"/>
      <c r="B103" s="28"/>
      <c r="C103" s="28"/>
      <c r="D103" s="28"/>
      <c r="E103" s="32" t="s">
        <v>2</v>
      </c>
      <c r="F103" s="32"/>
      <c r="G103" s="72">
        <f t="shared" si="0"/>
        <v>0</v>
      </c>
      <c r="H103" s="77"/>
      <c r="I103" s="77"/>
      <c r="J103" s="77"/>
    </row>
    <row r="104" spans="1:10" s="61" customFormat="1" ht="31.5" x14ac:dyDescent="0.2">
      <c r="A104" s="63" t="s">
        <v>52</v>
      </c>
      <c r="B104" s="63"/>
      <c r="C104" s="63"/>
      <c r="D104" s="21" t="s">
        <v>11</v>
      </c>
      <c r="E104" s="20"/>
      <c r="F104" s="20"/>
      <c r="G104" s="72">
        <f>H104+I104</f>
        <v>65957317</v>
      </c>
      <c r="H104" s="78">
        <f>H105</f>
        <v>65957317</v>
      </c>
      <c r="I104" s="78">
        <f>I105</f>
        <v>0</v>
      </c>
      <c r="J104" s="78">
        <f>J105</f>
        <v>0</v>
      </c>
    </row>
    <row r="105" spans="1:10" s="61" customFormat="1" ht="31.5" x14ac:dyDescent="0.2">
      <c r="A105" s="63" t="s">
        <v>53</v>
      </c>
      <c r="B105" s="63"/>
      <c r="C105" s="63"/>
      <c r="D105" s="21" t="s">
        <v>11</v>
      </c>
      <c r="E105" s="20"/>
      <c r="F105" s="20"/>
      <c r="G105" s="78">
        <f>G106+G107+G109+G111+G113+G115</f>
        <v>65957317</v>
      </c>
      <c r="H105" s="78">
        <f>H106+H107+H109+H111+H113+H115</f>
        <v>65957317</v>
      </c>
      <c r="I105" s="78">
        <f>I106+I107+I109+I111+I113+I115</f>
        <v>0</v>
      </c>
      <c r="J105" s="78">
        <f>J106+J107+J109+J111+J113+J115</f>
        <v>0</v>
      </c>
    </row>
    <row r="106" spans="1:10" s="61" customFormat="1" ht="31.5" x14ac:dyDescent="0.2">
      <c r="A106" s="64" t="s">
        <v>63</v>
      </c>
      <c r="B106" s="64">
        <v>3090</v>
      </c>
      <c r="C106" s="64" t="s">
        <v>13</v>
      </c>
      <c r="D106" s="31" t="s">
        <v>37</v>
      </c>
      <c r="E106" s="20"/>
      <c r="F106" s="20"/>
      <c r="G106" s="74">
        <f t="shared" ref="G106:G160" si="6">H106+I106</f>
        <v>459300</v>
      </c>
      <c r="H106" s="55">
        <v>459300</v>
      </c>
      <c r="I106" s="55"/>
      <c r="J106" s="55"/>
    </row>
    <row r="107" spans="1:10" s="61" customFormat="1" ht="47.25" x14ac:dyDescent="0.2">
      <c r="A107" s="32" t="s">
        <v>273</v>
      </c>
      <c r="B107" s="32" t="s">
        <v>274</v>
      </c>
      <c r="C107" s="32"/>
      <c r="D107" s="17" t="s">
        <v>275</v>
      </c>
      <c r="E107" s="20"/>
      <c r="F107" s="20"/>
      <c r="G107" s="72">
        <f t="shared" si="6"/>
        <v>5473435</v>
      </c>
      <c r="H107" s="49">
        <f>H108</f>
        <v>5473435</v>
      </c>
      <c r="I107" s="49"/>
      <c r="J107" s="49"/>
    </row>
    <row r="108" spans="1:10" s="61" customFormat="1" ht="31.5" x14ac:dyDescent="0.2">
      <c r="A108" s="64" t="s">
        <v>64</v>
      </c>
      <c r="B108" s="64" t="s">
        <v>157</v>
      </c>
      <c r="C108" s="64" t="s">
        <v>14</v>
      </c>
      <c r="D108" s="31" t="s">
        <v>172</v>
      </c>
      <c r="E108" s="20"/>
      <c r="F108" s="20"/>
      <c r="G108" s="74">
        <f t="shared" si="6"/>
        <v>5473435</v>
      </c>
      <c r="H108" s="55">
        <v>5473435</v>
      </c>
      <c r="I108" s="55"/>
      <c r="J108" s="55"/>
    </row>
    <row r="109" spans="1:10" s="61" customFormat="1" ht="31.5" x14ac:dyDescent="0.2">
      <c r="A109" s="32" t="s">
        <v>276</v>
      </c>
      <c r="B109" s="32" t="s">
        <v>277</v>
      </c>
      <c r="C109" s="32"/>
      <c r="D109" s="17" t="s">
        <v>278</v>
      </c>
      <c r="E109" s="20"/>
      <c r="F109" s="20"/>
      <c r="G109" s="72">
        <f t="shared" si="6"/>
        <v>973000</v>
      </c>
      <c r="H109" s="49">
        <f>H110</f>
        <v>973000</v>
      </c>
      <c r="I109" s="49"/>
      <c r="J109" s="49"/>
    </row>
    <row r="110" spans="1:10" s="105" customFormat="1" ht="47.25" x14ac:dyDescent="0.2">
      <c r="A110" s="64" t="s">
        <v>134</v>
      </c>
      <c r="B110" s="64" t="s">
        <v>133</v>
      </c>
      <c r="C110" s="64" t="s">
        <v>14</v>
      </c>
      <c r="D110" s="31" t="s">
        <v>135</v>
      </c>
      <c r="E110" s="24"/>
      <c r="F110" s="24"/>
      <c r="G110" s="74">
        <f t="shared" si="6"/>
        <v>973000</v>
      </c>
      <c r="H110" s="55">
        <v>973000</v>
      </c>
      <c r="I110" s="55"/>
      <c r="J110" s="55"/>
    </row>
    <row r="111" spans="1:10" s="62" customFormat="1" ht="18.75" x14ac:dyDescent="0.2">
      <c r="A111" s="101" t="s">
        <v>334</v>
      </c>
      <c r="B111" s="101" t="s">
        <v>279</v>
      </c>
      <c r="C111" s="101"/>
      <c r="D111" s="102" t="s">
        <v>280</v>
      </c>
      <c r="E111" s="108"/>
      <c r="F111" s="108"/>
      <c r="G111" s="99">
        <f t="shared" si="6"/>
        <v>2676700</v>
      </c>
      <c r="H111" s="111">
        <f>H112</f>
        <v>2676700</v>
      </c>
      <c r="I111" s="111"/>
      <c r="J111" s="111"/>
    </row>
    <row r="112" spans="1:10" s="62" customFormat="1" ht="47.25" x14ac:dyDescent="0.2">
      <c r="A112" s="64" t="s">
        <v>136</v>
      </c>
      <c r="B112" s="64" t="s">
        <v>137</v>
      </c>
      <c r="C112" s="64" t="s">
        <v>13</v>
      </c>
      <c r="D112" s="31" t="s">
        <v>138</v>
      </c>
      <c r="E112" s="24"/>
      <c r="F112" s="24"/>
      <c r="G112" s="74">
        <f t="shared" si="6"/>
        <v>2676700</v>
      </c>
      <c r="H112" s="55">
        <v>2676700</v>
      </c>
      <c r="I112" s="55"/>
      <c r="J112" s="55"/>
    </row>
    <row r="113" spans="1:10" s="62" customFormat="1" ht="18.75" x14ac:dyDescent="0.2">
      <c r="A113" s="32" t="s">
        <v>270</v>
      </c>
      <c r="B113" s="32" t="s">
        <v>271</v>
      </c>
      <c r="C113" s="32"/>
      <c r="D113" s="17" t="s">
        <v>272</v>
      </c>
      <c r="E113" s="24"/>
      <c r="F113" s="24"/>
      <c r="G113" s="72">
        <f t="shared" si="6"/>
        <v>53079282</v>
      </c>
      <c r="H113" s="49">
        <f>H114</f>
        <v>53079282</v>
      </c>
      <c r="I113" s="49"/>
      <c r="J113" s="49"/>
    </row>
    <row r="114" spans="1:10" s="62" customFormat="1" ht="31.5" x14ac:dyDescent="0.2">
      <c r="A114" s="64" t="s">
        <v>129</v>
      </c>
      <c r="B114" s="64" t="s">
        <v>130</v>
      </c>
      <c r="C114" s="64" t="s">
        <v>12</v>
      </c>
      <c r="D114" s="31" t="s">
        <v>121</v>
      </c>
      <c r="E114" s="24"/>
      <c r="F114" s="24"/>
      <c r="G114" s="74">
        <f t="shared" si="6"/>
        <v>53079282</v>
      </c>
      <c r="H114" s="55">
        <v>53079282</v>
      </c>
      <c r="I114" s="55"/>
      <c r="J114" s="55"/>
    </row>
    <row r="115" spans="1:10" s="62" customFormat="1" ht="47.25" x14ac:dyDescent="0.2">
      <c r="A115" s="32" t="s">
        <v>281</v>
      </c>
      <c r="B115" s="32" t="s">
        <v>282</v>
      </c>
      <c r="C115" s="32"/>
      <c r="D115" s="17" t="s">
        <v>283</v>
      </c>
      <c r="E115" s="24"/>
      <c r="F115" s="24"/>
      <c r="G115" s="72">
        <f>H115+I115</f>
        <v>3295600</v>
      </c>
      <c r="H115" s="49">
        <f>H116</f>
        <v>3295600</v>
      </c>
      <c r="I115" s="49"/>
      <c r="J115" s="49"/>
    </row>
    <row r="116" spans="1:10" s="62" customFormat="1" ht="19.5" x14ac:dyDescent="0.2">
      <c r="A116" s="64" t="s">
        <v>221</v>
      </c>
      <c r="B116" s="64" t="s">
        <v>49</v>
      </c>
      <c r="C116" s="64" t="s">
        <v>8</v>
      </c>
      <c r="D116" s="31" t="s">
        <v>197</v>
      </c>
      <c r="E116" s="24"/>
      <c r="F116" s="24"/>
      <c r="G116" s="74">
        <f>H116+I116</f>
        <v>3295600</v>
      </c>
      <c r="H116" s="55">
        <f>H118</f>
        <v>3295600</v>
      </c>
      <c r="I116" s="55">
        <f>I118</f>
        <v>0</v>
      </c>
      <c r="J116" s="55">
        <f>J118</f>
        <v>0</v>
      </c>
    </row>
    <row r="117" spans="1:10" s="62" customFormat="1" ht="18.75" x14ac:dyDescent="0.2">
      <c r="A117" s="32"/>
      <c r="B117" s="32"/>
      <c r="C117" s="32"/>
      <c r="D117" s="17" t="s">
        <v>2</v>
      </c>
      <c r="E117" s="24"/>
      <c r="F117" s="24"/>
      <c r="G117" s="72"/>
      <c r="H117" s="49"/>
      <c r="I117" s="49"/>
      <c r="J117" s="49"/>
    </row>
    <row r="118" spans="1:10" s="62" customFormat="1" ht="47.25" x14ac:dyDescent="0.2">
      <c r="A118" s="32"/>
      <c r="B118" s="32"/>
      <c r="C118" s="32"/>
      <c r="D118" s="23" t="s">
        <v>222</v>
      </c>
      <c r="E118" s="24"/>
      <c r="F118" s="24"/>
      <c r="G118" s="74">
        <f>H118+I118</f>
        <v>3295600</v>
      </c>
      <c r="H118" s="55">
        <v>3295600</v>
      </c>
      <c r="I118" s="55"/>
      <c r="J118" s="55"/>
    </row>
    <row r="119" spans="1:10" s="68" customFormat="1" ht="47.25" x14ac:dyDescent="0.2">
      <c r="A119" s="63"/>
      <c r="B119" s="63"/>
      <c r="C119" s="63"/>
      <c r="D119" s="33"/>
      <c r="E119" s="18" t="s">
        <v>141</v>
      </c>
      <c r="F119" s="18" t="s">
        <v>489</v>
      </c>
      <c r="G119" s="72">
        <f>H119+I119</f>
        <v>44953227</v>
      </c>
      <c r="H119" s="48">
        <f>H128+H121</f>
        <v>42620227</v>
      </c>
      <c r="I119" s="48">
        <f>I128+I121</f>
        <v>2333000</v>
      </c>
      <c r="J119" s="48">
        <f>J128+J121</f>
        <v>2333000</v>
      </c>
    </row>
    <row r="120" spans="1:10" s="61" customFormat="1" ht="18.75" x14ac:dyDescent="0.2">
      <c r="A120" s="67"/>
      <c r="B120" s="67"/>
      <c r="C120" s="67"/>
      <c r="D120" s="35"/>
      <c r="E120" s="36" t="s">
        <v>2</v>
      </c>
      <c r="F120" s="36"/>
      <c r="G120" s="72">
        <f t="shared" si="6"/>
        <v>0</v>
      </c>
      <c r="H120" s="79"/>
      <c r="I120" s="79"/>
      <c r="J120" s="79"/>
    </row>
    <row r="121" spans="1:10" s="61" customFormat="1" ht="31.5" x14ac:dyDescent="0.2">
      <c r="A121" s="63" t="s">
        <v>158</v>
      </c>
      <c r="B121" s="63"/>
      <c r="C121" s="63"/>
      <c r="D121" s="21" t="s">
        <v>159</v>
      </c>
      <c r="E121" s="20"/>
      <c r="F121" s="20"/>
      <c r="G121" s="72">
        <f t="shared" si="6"/>
        <v>3387123</v>
      </c>
      <c r="H121" s="48">
        <f>H122</f>
        <v>3387123</v>
      </c>
      <c r="I121" s="48">
        <f>I122</f>
        <v>0</v>
      </c>
      <c r="J121" s="48">
        <f>J122</f>
        <v>0</v>
      </c>
    </row>
    <row r="122" spans="1:10" s="61" customFormat="1" ht="31.5" x14ac:dyDescent="0.2">
      <c r="A122" s="63" t="s">
        <v>160</v>
      </c>
      <c r="B122" s="63"/>
      <c r="C122" s="63"/>
      <c r="D122" s="21" t="s">
        <v>159</v>
      </c>
      <c r="E122" s="20"/>
      <c r="F122" s="20"/>
      <c r="G122" s="72">
        <f t="shared" si="6"/>
        <v>3387123</v>
      </c>
      <c r="H122" s="48">
        <f>H123+H126</f>
        <v>3387123</v>
      </c>
      <c r="I122" s="48">
        <f>I124+I125+I127</f>
        <v>0</v>
      </c>
      <c r="J122" s="48">
        <f>J124+J125+J127</f>
        <v>0</v>
      </c>
    </row>
    <row r="123" spans="1:10" s="62" customFormat="1" ht="18.75" x14ac:dyDescent="0.2">
      <c r="A123" s="32" t="s">
        <v>317</v>
      </c>
      <c r="B123" s="32" t="s">
        <v>304</v>
      </c>
      <c r="C123" s="32"/>
      <c r="D123" s="17" t="s">
        <v>305</v>
      </c>
      <c r="E123" s="24"/>
      <c r="F123" s="24"/>
      <c r="G123" s="72">
        <f>H123+I123</f>
        <v>156100</v>
      </c>
      <c r="H123" s="49">
        <f>H124+H125</f>
        <v>156100</v>
      </c>
      <c r="I123" s="49"/>
      <c r="J123" s="49"/>
    </row>
    <row r="124" spans="1:10" s="62" customFormat="1" ht="31.5" x14ac:dyDescent="0.2">
      <c r="A124" s="64" t="s">
        <v>163</v>
      </c>
      <c r="B124" s="64" t="s">
        <v>162</v>
      </c>
      <c r="C124" s="64" t="s">
        <v>16</v>
      </c>
      <c r="D124" s="31" t="s">
        <v>38</v>
      </c>
      <c r="E124" s="24"/>
      <c r="F124" s="24"/>
      <c r="G124" s="74">
        <f t="shared" si="6"/>
        <v>133700</v>
      </c>
      <c r="H124" s="55">
        <v>133700</v>
      </c>
      <c r="I124" s="55"/>
      <c r="J124" s="55"/>
    </row>
    <row r="125" spans="1:10" s="62" customFormat="1" ht="31.5" x14ac:dyDescent="0.2">
      <c r="A125" s="64" t="s">
        <v>165</v>
      </c>
      <c r="B125" s="64" t="s">
        <v>164</v>
      </c>
      <c r="C125" s="64" t="s">
        <v>16</v>
      </c>
      <c r="D125" s="31" t="s">
        <v>17</v>
      </c>
      <c r="E125" s="24"/>
      <c r="F125" s="24"/>
      <c r="G125" s="74">
        <f t="shared" si="6"/>
        <v>22400</v>
      </c>
      <c r="H125" s="55">
        <v>22400</v>
      </c>
      <c r="I125" s="55"/>
      <c r="J125" s="55"/>
    </row>
    <row r="126" spans="1:10" s="62" customFormat="1" ht="18.75" x14ac:dyDescent="0.2">
      <c r="A126" s="32" t="s">
        <v>318</v>
      </c>
      <c r="B126" s="32" t="s">
        <v>310</v>
      </c>
      <c r="C126" s="32"/>
      <c r="D126" s="17" t="s">
        <v>319</v>
      </c>
      <c r="E126" s="24"/>
      <c r="F126" s="24"/>
      <c r="G126" s="72">
        <f t="shared" si="6"/>
        <v>3231023</v>
      </c>
      <c r="H126" s="49">
        <f>H127</f>
        <v>3231023</v>
      </c>
      <c r="I126" s="49"/>
      <c r="J126" s="49"/>
    </row>
    <row r="127" spans="1:10" s="62" customFormat="1" ht="31.5" x14ac:dyDescent="0.2">
      <c r="A127" s="64" t="s">
        <v>166</v>
      </c>
      <c r="B127" s="64" t="s">
        <v>41</v>
      </c>
      <c r="C127" s="64" t="s">
        <v>16</v>
      </c>
      <c r="D127" s="31" t="s">
        <v>39</v>
      </c>
      <c r="E127" s="24"/>
      <c r="F127" s="24"/>
      <c r="G127" s="74">
        <f t="shared" si="6"/>
        <v>3231023</v>
      </c>
      <c r="H127" s="55">
        <v>3231023</v>
      </c>
      <c r="I127" s="55"/>
      <c r="J127" s="55"/>
    </row>
    <row r="128" spans="1:10" s="68" customFormat="1" ht="31.5" x14ac:dyDescent="0.2">
      <c r="A128" s="63" t="s">
        <v>54</v>
      </c>
      <c r="B128" s="63"/>
      <c r="C128" s="63"/>
      <c r="D128" s="21" t="s">
        <v>27</v>
      </c>
      <c r="E128" s="18"/>
      <c r="F128" s="18"/>
      <c r="G128" s="72">
        <f t="shared" si="6"/>
        <v>41566104</v>
      </c>
      <c r="H128" s="48">
        <f>H129</f>
        <v>39233104</v>
      </c>
      <c r="I128" s="48">
        <f>I129</f>
        <v>2333000</v>
      </c>
      <c r="J128" s="48">
        <f>J129</f>
        <v>2333000</v>
      </c>
    </row>
    <row r="129" spans="1:10" s="68" customFormat="1" ht="31.5" x14ac:dyDescent="0.2">
      <c r="A129" s="63" t="s">
        <v>55</v>
      </c>
      <c r="B129" s="63"/>
      <c r="C129" s="63"/>
      <c r="D129" s="21" t="s">
        <v>27</v>
      </c>
      <c r="E129" s="18"/>
      <c r="F129" s="18"/>
      <c r="G129" s="72">
        <f>H129+I129</f>
        <v>41566104</v>
      </c>
      <c r="H129" s="48">
        <f>H133+H135+H138+H140+H130</f>
        <v>39233104</v>
      </c>
      <c r="I129" s="48">
        <f>I133+I135+I138+I140+I130</f>
        <v>2333000</v>
      </c>
      <c r="J129" s="48">
        <f>J133+J135+J138+J140+J130</f>
        <v>2333000</v>
      </c>
    </row>
    <row r="130" spans="1:10" s="62" customFormat="1" ht="18.75" x14ac:dyDescent="0.2">
      <c r="A130" s="32" t="s">
        <v>303</v>
      </c>
      <c r="B130" s="32" t="s">
        <v>304</v>
      </c>
      <c r="C130" s="32"/>
      <c r="D130" s="17" t="s">
        <v>305</v>
      </c>
      <c r="E130" s="37"/>
      <c r="F130" s="37"/>
      <c r="G130" s="72">
        <f>H130+I130</f>
        <v>15853200</v>
      </c>
      <c r="H130" s="49">
        <f>H131+H132</f>
        <v>15853200</v>
      </c>
      <c r="I130" s="49">
        <f>I131+I132</f>
        <v>0</v>
      </c>
      <c r="J130" s="49">
        <f>J131+J132</f>
        <v>0</v>
      </c>
    </row>
    <row r="131" spans="1:10" s="62" customFormat="1" ht="31.5" x14ac:dyDescent="0.2">
      <c r="A131" s="64" t="s">
        <v>65</v>
      </c>
      <c r="B131" s="64">
        <v>5011</v>
      </c>
      <c r="C131" s="64" t="s">
        <v>16</v>
      </c>
      <c r="D131" s="31" t="s">
        <v>38</v>
      </c>
      <c r="E131" s="37"/>
      <c r="F131" s="37"/>
      <c r="G131" s="74">
        <f>H131+I131</f>
        <v>13726200</v>
      </c>
      <c r="H131" s="55">
        <v>13726200</v>
      </c>
      <c r="I131" s="55"/>
      <c r="J131" s="55"/>
    </row>
    <row r="132" spans="1:10" s="62" customFormat="1" ht="31.5" x14ac:dyDescent="0.2">
      <c r="A132" s="64" t="s">
        <v>66</v>
      </c>
      <c r="B132" s="64">
        <v>5012</v>
      </c>
      <c r="C132" s="64" t="s">
        <v>16</v>
      </c>
      <c r="D132" s="31" t="s">
        <v>17</v>
      </c>
      <c r="E132" s="37"/>
      <c r="F132" s="37"/>
      <c r="G132" s="74">
        <f>H132+I132</f>
        <v>2127000</v>
      </c>
      <c r="H132" s="55">
        <v>2127000</v>
      </c>
      <c r="I132" s="55"/>
      <c r="J132" s="55"/>
    </row>
    <row r="133" spans="1:10" s="62" customFormat="1" ht="31.5" x14ac:dyDescent="0.2">
      <c r="A133" s="32" t="s">
        <v>306</v>
      </c>
      <c r="B133" s="32" t="s">
        <v>307</v>
      </c>
      <c r="C133" s="32"/>
      <c r="D133" s="17" t="s">
        <v>308</v>
      </c>
      <c r="E133" s="37"/>
      <c r="F133" s="37"/>
      <c r="G133" s="72">
        <f>G134</f>
        <v>6958900</v>
      </c>
      <c r="H133" s="72">
        <f>H134</f>
        <v>6958900</v>
      </c>
      <c r="I133" s="72">
        <f>I134</f>
        <v>0</v>
      </c>
      <c r="J133" s="72">
        <f>J134</f>
        <v>0</v>
      </c>
    </row>
    <row r="134" spans="1:10" s="62" customFormat="1" ht="31.5" x14ac:dyDescent="0.2">
      <c r="A134" s="64" t="s">
        <v>67</v>
      </c>
      <c r="B134" s="64" t="s">
        <v>44</v>
      </c>
      <c r="C134" s="64" t="s">
        <v>16</v>
      </c>
      <c r="D134" s="31" t="s">
        <v>122</v>
      </c>
      <c r="E134" s="37"/>
      <c r="F134" s="37"/>
      <c r="G134" s="74">
        <f t="shared" si="6"/>
        <v>6958900</v>
      </c>
      <c r="H134" s="55">
        <v>6958900</v>
      </c>
      <c r="I134" s="55"/>
      <c r="J134" s="55"/>
    </row>
    <row r="135" spans="1:10" s="62" customFormat="1" ht="18.75" x14ac:dyDescent="0.2">
      <c r="A135" s="32" t="s">
        <v>309</v>
      </c>
      <c r="B135" s="32" t="s">
        <v>310</v>
      </c>
      <c r="C135" s="32"/>
      <c r="D135" s="17" t="s">
        <v>311</v>
      </c>
      <c r="E135" s="37"/>
      <c r="F135" s="37"/>
      <c r="G135" s="72">
        <f t="shared" si="6"/>
        <v>10706400</v>
      </c>
      <c r="H135" s="49">
        <v>8706400</v>
      </c>
      <c r="I135" s="49">
        <v>2000000</v>
      </c>
      <c r="J135" s="49">
        <v>2000000</v>
      </c>
    </row>
    <row r="136" spans="1:10" s="62" customFormat="1" ht="31.5" x14ac:dyDescent="0.2">
      <c r="A136" s="64" t="s">
        <v>91</v>
      </c>
      <c r="B136" s="64" t="s">
        <v>41</v>
      </c>
      <c r="C136" s="64" t="s">
        <v>16</v>
      </c>
      <c r="D136" s="31" t="s">
        <v>39</v>
      </c>
      <c r="E136" s="37"/>
      <c r="F136" s="37"/>
      <c r="G136" s="74">
        <f t="shared" si="6"/>
        <v>1359400</v>
      </c>
      <c r="H136" s="55">
        <v>1359400</v>
      </c>
      <c r="I136" s="55">
        <v>0</v>
      </c>
      <c r="J136" s="55">
        <v>0</v>
      </c>
    </row>
    <row r="137" spans="1:10" s="62" customFormat="1" ht="31.5" x14ac:dyDescent="0.2">
      <c r="A137" s="64" t="s">
        <v>68</v>
      </c>
      <c r="B137" s="64" t="s">
        <v>42</v>
      </c>
      <c r="C137" s="64" t="s">
        <v>16</v>
      </c>
      <c r="D137" s="31" t="s">
        <v>28</v>
      </c>
      <c r="E137" s="37"/>
      <c r="F137" s="37"/>
      <c r="G137" s="74">
        <f t="shared" si="6"/>
        <v>9347000</v>
      </c>
      <c r="H137" s="55">
        <v>7347000</v>
      </c>
      <c r="I137" s="55">
        <v>2000000</v>
      </c>
      <c r="J137" s="55">
        <v>2000000</v>
      </c>
    </row>
    <row r="138" spans="1:10" s="105" customFormat="1" ht="18.75" x14ac:dyDescent="0.2">
      <c r="A138" s="32" t="s">
        <v>312</v>
      </c>
      <c r="B138" s="32" t="s">
        <v>313</v>
      </c>
      <c r="C138" s="32"/>
      <c r="D138" s="17" t="s">
        <v>314</v>
      </c>
      <c r="E138" s="37"/>
      <c r="F138" s="37"/>
      <c r="G138" s="72">
        <f t="shared" si="6"/>
        <v>359300</v>
      </c>
      <c r="H138" s="49">
        <f>H139</f>
        <v>359300</v>
      </c>
      <c r="I138" s="49"/>
      <c r="J138" s="49"/>
    </row>
    <row r="139" spans="1:10" s="62" customFormat="1" ht="63" x14ac:dyDescent="0.2">
      <c r="A139" s="106" t="s">
        <v>69</v>
      </c>
      <c r="B139" s="106" t="s">
        <v>43</v>
      </c>
      <c r="C139" s="106" t="s">
        <v>16</v>
      </c>
      <c r="D139" s="107" t="s">
        <v>484</v>
      </c>
      <c r="E139" s="112"/>
      <c r="F139" s="112"/>
      <c r="G139" s="109">
        <f t="shared" si="6"/>
        <v>359300</v>
      </c>
      <c r="H139" s="110">
        <v>359300</v>
      </c>
      <c r="I139" s="110"/>
      <c r="J139" s="110"/>
    </row>
    <row r="140" spans="1:10" s="62" customFormat="1" ht="18.75" x14ac:dyDescent="0.2">
      <c r="A140" s="32" t="s">
        <v>315</v>
      </c>
      <c r="B140" s="32" t="s">
        <v>292</v>
      </c>
      <c r="C140" s="32"/>
      <c r="D140" s="17" t="s">
        <v>293</v>
      </c>
      <c r="E140" s="37"/>
      <c r="F140" s="37"/>
      <c r="G140" s="72">
        <f>G141+G142</f>
        <v>7688304</v>
      </c>
      <c r="H140" s="72">
        <f>H141+H142</f>
        <v>7355304</v>
      </c>
      <c r="I140" s="72">
        <f>I141+I142</f>
        <v>333000</v>
      </c>
      <c r="J140" s="72">
        <f>J141+J142</f>
        <v>333000</v>
      </c>
    </row>
    <row r="141" spans="1:10" s="62" customFormat="1" ht="47.25" x14ac:dyDescent="0.2">
      <c r="A141" s="64" t="s">
        <v>70</v>
      </c>
      <c r="B141" s="64" t="s">
        <v>45</v>
      </c>
      <c r="C141" s="64" t="s">
        <v>16</v>
      </c>
      <c r="D141" s="31" t="s">
        <v>112</v>
      </c>
      <c r="E141" s="37"/>
      <c r="F141" s="37"/>
      <c r="G141" s="74">
        <f t="shared" si="6"/>
        <v>1963904</v>
      </c>
      <c r="H141" s="55">
        <v>1630904</v>
      </c>
      <c r="I141" s="55">
        <v>333000</v>
      </c>
      <c r="J141" s="55">
        <v>333000</v>
      </c>
    </row>
    <row r="142" spans="1:10" s="62" customFormat="1" ht="38.25" customHeight="1" x14ac:dyDescent="0.2">
      <c r="A142" s="64" t="s">
        <v>71</v>
      </c>
      <c r="B142" s="64" t="s">
        <v>46</v>
      </c>
      <c r="C142" s="64" t="s">
        <v>16</v>
      </c>
      <c r="D142" s="31" t="s">
        <v>47</v>
      </c>
      <c r="E142" s="37"/>
      <c r="F142" s="37"/>
      <c r="G142" s="74">
        <f t="shared" si="6"/>
        <v>5724400</v>
      </c>
      <c r="H142" s="55">
        <v>5724400</v>
      </c>
      <c r="I142" s="55"/>
      <c r="J142" s="55"/>
    </row>
    <row r="143" spans="1:10" s="62" customFormat="1" ht="47.25" x14ac:dyDescent="0.2">
      <c r="A143" s="32"/>
      <c r="B143" s="32"/>
      <c r="C143" s="32"/>
      <c r="D143" s="17"/>
      <c r="E143" s="18" t="s">
        <v>367</v>
      </c>
      <c r="F143" s="18" t="s">
        <v>515</v>
      </c>
      <c r="G143" s="72">
        <f t="shared" si="6"/>
        <v>1664400</v>
      </c>
      <c r="H143" s="48">
        <f>H145</f>
        <v>1664400</v>
      </c>
      <c r="I143" s="48">
        <f>I145</f>
        <v>0</v>
      </c>
      <c r="J143" s="48">
        <f>J145</f>
        <v>0</v>
      </c>
    </row>
    <row r="144" spans="1:10" s="61" customFormat="1" ht="18.75" x14ac:dyDescent="0.2">
      <c r="A144" s="32"/>
      <c r="B144" s="32"/>
      <c r="C144" s="32"/>
      <c r="D144" s="17"/>
      <c r="E144" s="20" t="s">
        <v>2</v>
      </c>
      <c r="F144" s="20"/>
      <c r="G144" s="72">
        <f t="shared" si="6"/>
        <v>0</v>
      </c>
      <c r="H144" s="49"/>
      <c r="I144" s="49"/>
      <c r="J144" s="49"/>
    </row>
    <row r="145" spans="1:10" s="68" customFormat="1" ht="50.25" customHeight="1" x14ac:dyDescent="0.2">
      <c r="A145" s="63" t="s">
        <v>74</v>
      </c>
      <c r="B145" s="63"/>
      <c r="C145" s="63"/>
      <c r="D145" s="21" t="s">
        <v>18</v>
      </c>
      <c r="E145" s="26"/>
      <c r="F145" s="26"/>
      <c r="G145" s="72">
        <f t="shared" si="6"/>
        <v>1664400</v>
      </c>
      <c r="H145" s="48">
        <f t="shared" ref="H145:J146" si="7">H146</f>
        <v>1664400</v>
      </c>
      <c r="I145" s="48">
        <f t="shared" si="7"/>
        <v>0</v>
      </c>
      <c r="J145" s="48">
        <f t="shared" si="7"/>
        <v>0</v>
      </c>
    </row>
    <row r="146" spans="1:10" s="68" customFormat="1" ht="55.5" customHeight="1" x14ac:dyDescent="0.2">
      <c r="A146" s="63" t="s">
        <v>75</v>
      </c>
      <c r="B146" s="63"/>
      <c r="C146" s="63"/>
      <c r="D146" s="21" t="s">
        <v>18</v>
      </c>
      <c r="E146" s="26"/>
      <c r="F146" s="26"/>
      <c r="G146" s="72">
        <f t="shared" si="6"/>
        <v>1664400</v>
      </c>
      <c r="H146" s="48">
        <f t="shared" si="7"/>
        <v>1664400</v>
      </c>
      <c r="I146" s="48">
        <f t="shared" si="7"/>
        <v>0</v>
      </c>
      <c r="J146" s="48">
        <f t="shared" si="7"/>
        <v>0</v>
      </c>
    </row>
    <row r="147" spans="1:10" s="61" customFormat="1" ht="31.5" x14ac:dyDescent="0.2">
      <c r="A147" s="65" t="s">
        <v>76</v>
      </c>
      <c r="B147" s="65" t="s">
        <v>77</v>
      </c>
      <c r="C147" s="65" t="s">
        <v>19</v>
      </c>
      <c r="D147" s="25" t="s">
        <v>78</v>
      </c>
      <c r="E147" s="26"/>
      <c r="F147" s="26"/>
      <c r="G147" s="72">
        <f t="shared" si="6"/>
        <v>1664400</v>
      </c>
      <c r="H147" s="49">
        <v>1664400</v>
      </c>
      <c r="I147" s="49"/>
      <c r="J147" s="49"/>
    </row>
    <row r="148" spans="1:10" s="62" customFormat="1" ht="47.25" x14ac:dyDescent="0.2">
      <c r="A148" s="32"/>
      <c r="B148" s="32"/>
      <c r="C148" s="32"/>
      <c r="D148" s="17"/>
      <c r="E148" s="18" t="s">
        <v>220</v>
      </c>
      <c r="F148" s="18" t="s">
        <v>361</v>
      </c>
      <c r="G148" s="72">
        <f t="shared" si="6"/>
        <v>25279000</v>
      </c>
      <c r="H148" s="48">
        <f>H150</f>
        <v>24479000</v>
      </c>
      <c r="I148" s="48">
        <f>I150</f>
        <v>800000</v>
      </c>
      <c r="J148" s="48">
        <f>J150</f>
        <v>800000</v>
      </c>
    </row>
    <row r="149" spans="1:10" s="61" customFormat="1" ht="18.75" x14ac:dyDescent="0.2">
      <c r="A149" s="32"/>
      <c r="B149" s="32"/>
      <c r="C149" s="32"/>
      <c r="D149" s="17"/>
      <c r="E149" s="20" t="s">
        <v>2</v>
      </c>
      <c r="F149" s="20"/>
      <c r="G149" s="72">
        <f t="shared" si="6"/>
        <v>0</v>
      </c>
      <c r="H149" s="49"/>
      <c r="I149" s="49"/>
      <c r="J149" s="49"/>
    </row>
    <row r="150" spans="1:10" s="68" customFormat="1" ht="63" x14ac:dyDescent="0.2">
      <c r="A150" s="63" t="s">
        <v>107</v>
      </c>
      <c r="B150" s="63"/>
      <c r="C150" s="63"/>
      <c r="D150" s="38" t="s">
        <v>459</v>
      </c>
      <c r="E150" s="26"/>
      <c r="F150" s="26"/>
      <c r="G150" s="72">
        <f t="shared" si="6"/>
        <v>25279000</v>
      </c>
      <c r="H150" s="48">
        <f t="shared" ref="H150:J151" si="8">H151</f>
        <v>24479000</v>
      </c>
      <c r="I150" s="48">
        <f t="shared" si="8"/>
        <v>800000</v>
      </c>
      <c r="J150" s="48">
        <f t="shared" si="8"/>
        <v>800000</v>
      </c>
    </row>
    <row r="151" spans="1:10" s="68" customFormat="1" ht="63" x14ac:dyDescent="0.2">
      <c r="A151" s="63" t="s">
        <v>81</v>
      </c>
      <c r="B151" s="63"/>
      <c r="C151" s="63"/>
      <c r="D151" s="38" t="s">
        <v>459</v>
      </c>
      <c r="E151" s="26"/>
      <c r="F151" s="26"/>
      <c r="G151" s="72">
        <f t="shared" si="6"/>
        <v>25279000</v>
      </c>
      <c r="H151" s="48">
        <f t="shared" si="8"/>
        <v>24479000</v>
      </c>
      <c r="I151" s="48">
        <f t="shared" si="8"/>
        <v>800000</v>
      </c>
      <c r="J151" s="48">
        <f t="shared" si="8"/>
        <v>800000</v>
      </c>
    </row>
    <row r="152" spans="1:10" s="62" customFormat="1" ht="28.5" customHeight="1" x14ac:dyDescent="0.2">
      <c r="A152" s="32" t="s">
        <v>82</v>
      </c>
      <c r="B152" s="32" t="s">
        <v>83</v>
      </c>
      <c r="C152" s="32" t="s">
        <v>21</v>
      </c>
      <c r="D152" s="17" t="s">
        <v>84</v>
      </c>
      <c r="E152" s="27"/>
      <c r="F152" s="27"/>
      <c r="G152" s="72">
        <f t="shared" si="6"/>
        <v>25279000</v>
      </c>
      <c r="H152" s="49">
        <v>24479000</v>
      </c>
      <c r="I152" s="49">
        <v>800000</v>
      </c>
      <c r="J152" s="49">
        <v>800000</v>
      </c>
    </row>
    <row r="153" spans="1:10" s="62" customFormat="1" ht="78.75" x14ac:dyDescent="0.2">
      <c r="A153" s="32"/>
      <c r="B153" s="32"/>
      <c r="C153" s="32"/>
      <c r="D153" s="17"/>
      <c r="E153" s="18" t="s">
        <v>198</v>
      </c>
      <c r="F153" s="18" t="s">
        <v>362</v>
      </c>
      <c r="G153" s="72">
        <f>H153+I153</f>
        <v>2473790</v>
      </c>
      <c r="H153" s="48">
        <f>H155</f>
        <v>2352440</v>
      </c>
      <c r="I153" s="48">
        <f>I155</f>
        <v>121350</v>
      </c>
      <c r="J153" s="48">
        <f>J155</f>
        <v>121350</v>
      </c>
    </row>
    <row r="154" spans="1:10" s="61" customFormat="1" ht="18.75" x14ac:dyDescent="0.2">
      <c r="A154" s="32"/>
      <c r="B154" s="32"/>
      <c r="C154" s="32"/>
      <c r="D154" s="17"/>
      <c r="E154" s="20" t="s">
        <v>2</v>
      </c>
      <c r="F154" s="20"/>
      <c r="G154" s="72">
        <f t="shared" si="6"/>
        <v>0</v>
      </c>
      <c r="H154" s="49"/>
      <c r="I154" s="49"/>
      <c r="J154" s="49"/>
    </row>
    <row r="155" spans="1:10" s="61" customFormat="1" ht="31.5" x14ac:dyDescent="0.2">
      <c r="A155" s="63" t="s">
        <v>93</v>
      </c>
      <c r="B155" s="63"/>
      <c r="C155" s="63"/>
      <c r="D155" s="38" t="s">
        <v>26</v>
      </c>
      <c r="E155" s="27"/>
      <c r="F155" s="27"/>
      <c r="G155" s="72">
        <f>H155+I155</f>
        <v>2473790</v>
      </c>
      <c r="H155" s="48">
        <f t="shared" ref="H155:J156" si="9">H156</f>
        <v>2352440</v>
      </c>
      <c r="I155" s="48">
        <f t="shared" si="9"/>
        <v>121350</v>
      </c>
      <c r="J155" s="48">
        <f t="shared" si="9"/>
        <v>121350</v>
      </c>
    </row>
    <row r="156" spans="1:10" s="61" customFormat="1" ht="31.5" x14ac:dyDescent="0.2">
      <c r="A156" s="63" t="s">
        <v>94</v>
      </c>
      <c r="B156" s="63"/>
      <c r="C156" s="63"/>
      <c r="D156" s="38" t="s">
        <v>26</v>
      </c>
      <c r="E156" s="27"/>
      <c r="F156" s="27"/>
      <c r="G156" s="72">
        <f>H156+I156</f>
        <v>2473790</v>
      </c>
      <c r="H156" s="48">
        <f t="shared" si="9"/>
        <v>2352440</v>
      </c>
      <c r="I156" s="48">
        <f t="shared" si="9"/>
        <v>121350</v>
      </c>
      <c r="J156" s="48">
        <f t="shared" si="9"/>
        <v>121350</v>
      </c>
    </row>
    <row r="157" spans="1:10" s="113" customFormat="1" ht="31.5" x14ac:dyDescent="0.2">
      <c r="A157" s="32" t="s">
        <v>95</v>
      </c>
      <c r="B157" s="32" t="s">
        <v>85</v>
      </c>
      <c r="C157" s="32" t="s">
        <v>22</v>
      </c>
      <c r="D157" s="17" t="s">
        <v>117</v>
      </c>
      <c r="E157" s="27"/>
      <c r="F157" s="27"/>
      <c r="G157" s="72">
        <f>H157+I157</f>
        <v>2473790</v>
      </c>
      <c r="H157" s="80">
        <v>2352440</v>
      </c>
      <c r="I157" s="80">
        <v>121350</v>
      </c>
      <c r="J157" s="80">
        <v>121350</v>
      </c>
    </row>
    <row r="158" spans="1:10" s="62" customFormat="1" ht="47.25" x14ac:dyDescent="0.2">
      <c r="A158" s="101"/>
      <c r="B158" s="101"/>
      <c r="C158" s="101"/>
      <c r="D158" s="102"/>
      <c r="E158" s="103" t="s">
        <v>542</v>
      </c>
      <c r="F158" s="103" t="s">
        <v>372</v>
      </c>
      <c r="G158" s="104">
        <f>G160+G183+G219</f>
        <v>4800400025.8600006</v>
      </c>
      <c r="H158" s="104">
        <f>H160+H183+H219</f>
        <v>983192252</v>
      </c>
      <c r="I158" s="104">
        <f>I160+I183</f>
        <v>3817207773.8600001</v>
      </c>
      <c r="J158" s="104">
        <f>J160+J183</f>
        <v>2669710804.8899999</v>
      </c>
    </row>
    <row r="159" spans="1:10" s="61" customFormat="1" ht="18.75" x14ac:dyDescent="0.2">
      <c r="A159" s="32"/>
      <c r="B159" s="32"/>
      <c r="C159" s="32"/>
      <c r="D159" s="17"/>
      <c r="E159" s="20" t="s">
        <v>2</v>
      </c>
      <c r="F159" s="20"/>
      <c r="G159" s="72">
        <f t="shared" si="6"/>
        <v>0</v>
      </c>
      <c r="H159" s="49"/>
      <c r="I159" s="49"/>
      <c r="J159" s="49"/>
    </row>
    <row r="160" spans="1:10" s="68" customFormat="1" ht="47.25" x14ac:dyDescent="0.2">
      <c r="A160" s="63" t="s">
        <v>79</v>
      </c>
      <c r="B160" s="63"/>
      <c r="C160" s="63"/>
      <c r="D160" s="21" t="s">
        <v>20</v>
      </c>
      <c r="E160" s="26"/>
      <c r="F160" s="26"/>
      <c r="G160" s="72">
        <f t="shared" si="6"/>
        <v>2466726518.3499999</v>
      </c>
      <c r="H160" s="48">
        <f>H161</f>
        <v>982592252</v>
      </c>
      <c r="I160" s="48">
        <f>I161</f>
        <v>1484134266.3499999</v>
      </c>
      <c r="J160" s="48">
        <f>J161</f>
        <v>374685729</v>
      </c>
    </row>
    <row r="161" spans="1:10" s="68" customFormat="1" ht="47.25" x14ac:dyDescent="0.2">
      <c r="A161" s="63" t="s">
        <v>80</v>
      </c>
      <c r="B161" s="63"/>
      <c r="C161" s="63"/>
      <c r="D161" s="21" t="s">
        <v>20</v>
      </c>
      <c r="E161" s="26"/>
      <c r="F161" s="26"/>
      <c r="G161" s="72">
        <f>H161+I161</f>
        <v>2466726518.3499999</v>
      </c>
      <c r="H161" s="48">
        <f>H162+H164+H171+H175+H177+H165+H179+H168+H180</f>
        <v>982592252</v>
      </c>
      <c r="I161" s="48">
        <f>I162+I164+I171+I175+I177+I165+I179+I168+I180</f>
        <v>1484134266.3499999</v>
      </c>
      <c r="J161" s="48">
        <f>J162+J164+J171+J175+J177+J165+J179+J168+J180</f>
        <v>374685729</v>
      </c>
    </row>
    <row r="162" spans="1:10" s="68" customFormat="1" ht="18.75" x14ac:dyDescent="0.2">
      <c r="A162" s="32" t="s">
        <v>320</v>
      </c>
      <c r="B162" s="32" t="s">
        <v>321</v>
      </c>
      <c r="C162" s="32"/>
      <c r="D162" s="25" t="s">
        <v>322</v>
      </c>
      <c r="E162" s="26"/>
      <c r="F162" s="26"/>
      <c r="G162" s="72">
        <f>H162</f>
        <v>380076</v>
      </c>
      <c r="H162" s="49">
        <f>H163</f>
        <v>380076</v>
      </c>
      <c r="I162" s="48"/>
      <c r="J162" s="48"/>
    </row>
    <row r="163" spans="1:10" s="62" customFormat="1" ht="63" x14ac:dyDescent="0.2">
      <c r="A163" s="64" t="s">
        <v>98</v>
      </c>
      <c r="B163" s="64" t="s">
        <v>99</v>
      </c>
      <c r="C163" s="64" t="s">
        <v>100</v>
      </c>
      <c r="D163" s="31" t="s">
        <v>116</v>
      </c>
      <c r="E163" s="27"/>
      <c r="F163" s="27"/>
      <c r="G163" s="74">
        <f>H163</f>
        <v>380076</v>
      </c>
      <c r="H163" s="55">
        <v>380076</v>
      </c>
      <c r="I163" s="55"/>
      <c r="J163" s="55"/>
    </row>
    <row r="164" spans="1:10" s="62" customFormat="1" ht="31.5" x14ac:dyDescent="0.2">
      <c r="A164" s="32" t="s">
        <v>384</v>
      </c>
      <c r="B164" s="32" t="s">
        <v>385</v>
      </c>
      <c r="C164" s="32" t="s">
        <v>19</v>
      </c>
      <c r="D164" s="17" t="s">
        <v>543</v>
      </c>
      <c r="E164" s="27"/>
      <c r="F164" s="27"/>
      <c r="G164" s="74">
        <f>H164+I164</f>
        <v>85801315</v>
      </c>
      <c r="H164" s="49">
        <v>0</v>
      </c>
      <c r="I164" s="49">
        <v>85801315</v>
      </c>
      <c r="J164" s="49">
        <v>85801315</v>
      </c>
    </row>
    <row r="165" spans="1:10" s="62" customFormat="1" ht="18.75" x14ac:dyDescent="0.2">
      <c r="A165" s="32">
        <v>1217360</v>
      </c>
      <c r="B165" s="32">
        <v>7360</v>
      </c>
      <c r="C165" s="32"/>
      <c r="D165" s="17" t="s">
        <v>346</v>
      </c>
      <c r="E165" s="27"/>
      <c r="F165" s="27"/>
      <c r="G165" s="72">
        <f>G166+G167</f>
        <v>12030675</v>
      </c>
      <c r="H165" s="80">
        <f>H166</f>
        <v>0</v>
      </c>
      <c r="I165" s="80">
        <f>I166+I167</f>
        <v>12030675</v>
      </c>
      <c r="J165" s="80">
        <f>J166+J167</f>
        <v>12030675</v>
      </c>
    </row>
    <row r="166" spans="1:10" s="62" customFormat="1" ht="72" customHeight="1" x14ac:dyDescent="0.2">
      <c r="A166" s="64">
        <v>1217363</v>
      </c>
      <c r="B166" s="64">
        <v>7363</v>
      </c>
      <c r="C166" s="64" t="s">
        <v>4</v>
      </c>
      <c r="D166" s="31" t="s">
        <v>461</v>
      </c>
      <c r="E166" s="27"/>
      <c r="F166" s="27"/>
      <c r="G166" s="74">
        <f>H166+I166</f>
        <v>30675</v>
      </c>
      <c r="H166" s="55"/>
      <c r="I166" s="55">
        <v>30675</v>
      </c>
      <c r="J166" s="55">
        <v>30675</v>
      </c>
    </row>
    <row r="167" spans="1:10" s="62" customFormat="1" ht="31.5" x14ac:dyDescent="0.2">
      <c r="A167" s="64">
        <v>1217368</v>
      </c>
      <c r="B167" s="64">
        <v>7368</v>
      </c>
      <c r="C167" s="64"/>
      <c r="D167" s="31" t="s">
        <v>383</v>
      </c>
      <c r="E167" s="27"/>
      <c r="F167" s="27"/>
      <c r="G167" s="74">
        <f>H167+I167</f>
        <v>12000000</v>
      </c>
      <c r="H167" s="55"/>
      <c r="I167" s="55">
        <v>12000000</v>
      </c>
      <c r="J167" s="55">
        <v>12000000</v>
      </c>
    </row>
    <row r="168" spans="1:10" s="62" customFormat="1" ht="47.25" customHeight="1" x14ac:dyDescent="0.2">
      <c r="A168" s="32" t="s">
        <v>503</v>
      </c>
      <c r="B168" s="32" t="s">
        <v>504</v>
      </c>
      <c r="C168" s="32" t="s">
        <v>4</v>
      </c>
      <c r="D168" s="17" t="s">
        <v>505</v>
      </c>
      <c r="E168" s="27"/>
      <c r="F168" s="27"/>
      <c r="G168" s="72">
        <f>H168+I168</f>
        <v>450000000</v>
      </c>
      <c r="H168" s="80">
        <f>H170</f>
        <v>450000000</v>
      </c>
      <c r="I168" s="80">
        <f>I170</f>
        <v>0</v>
      </c>
      <c r="J168" s="80">
        <f>J170</f>
        <v>0</v>
      </c>
    </row>
    <row r="169" spans="1:10" s="62" customFormat="1" ht="19.5" x14ac:dyDescent="0.2">
      <c r="A169" s="64"/>
      <c r="B169" s="64"/>
      <c r="C169" s="64"/>
      <c r="D169" s="58" t="s">
        <v>2</v>
      </c>
      <c r="E169" s="27"/>
      <c r="F169" s="27"/>
      <c r="G169" s="74"/>
      <c r="H169" s="55"/>
      <c r="I169" s="55"/>
      <c r="J169" s="55"/>
    </row>
    <row r="170" spans="1:10" s="62" customFormat="1" ht="19.5" x14ac:dyDescent="0.2">
      <c r="A170" s="64"/>
      <c r="B170" s="64"/>
      <c r="C170" s="64"/>
      <c r="D170" s="30" t="s">
        <v>498</v>
      </c>
      <c r="E170" s="27"/>
      <c r="F170" s="27"/>
      <c r="G170" s="74">
        <f>H170+I170</f>
        <v>450000000</v>
      </c>
      <c r="H170" s="55">
        <v>450000000</v>
      </c>
      <c r="I170" s="55"/>
      <c r="J170" s="55"/>
    </row>
    <row r="171" spans="1:10" s="68" customFormat="1" ht="31.5" x14ac:dyDescent="0.2">
      <c r="A171" s="32" t="s">
        <v>323</v>
      </c>
      <c r="B171" s="32" t="s">
        <v>324</v>
      </c>
      <c r="C171" s="32"/>
      <c r="D171" s="34" t="s">
        <v>325</v>
      </c>
      <c r="E171" s="42"/>
      <c r="F171" s="42"/>
      <c r="G171" s="72">
        <f>H171+I171</f>
        <v>1858999147.3499999</v>
      </c>
      <c r="H171" s="49">
        <f>H172+H173+H174</f>
        <v>530212176</v>
      </c>
      <c r="I171" s="49">
        <f>I172+I173+I174</f>
        <v>1328786971.3499999</v>
      </c>
      <c r="J171" s="49">
        <f>J172+J173+J174</f>
        <v>221323739</v>
      </c>
    </row>
    <row r="172" spans="1:10" s="69" customFormat="1" ht="47.25" x14ac:dyDescent="0.2">
      <c r="A172" s="64" t="s">
        <v>154</v>
      </c>
      <c r="B172" s="64" t="s">
        <v>155</v>
      </c>
      <c r="C172" s="64" t="s">
        <v>23</v>
      </c>
      <c r="D172" s="31" t="s">
        <v>156</v>
      </c>
      <c r="E172" s="27"/>
      <c r="F172" s="27"/>
      <c r="G172" s="74">
        <f>H172+I172</f>
        <v>738835915</v>
      </c>
      <c r="H172" s="55">
        <v>528212176</v>
      </c>
      <c r="I172" s="55">
        <v>210623739</v>
      </c>
      <c r="J172" s="55">
        <v>210623739</v>
      </c>
    </row>
    <row r="173" spans="1:10" s="62" customFormat="1" ht="47.25" x14ac:dyDescent="0.2">
      <c r="A173" s="64" t="s">
        <v>96</v>
      </c>
      <c r="B173" s="64" t="s">
        <v>97</v>
      </c>
      <c r="C173" s="64" t="s">
        <v>23</v>
      </c>
      <c r="D173" s="31" t="s">
        <v>193</v>
      </c>
      <c r="E173" s="27"/>
      <c r="F173" s="27"/>
      <c r="G173" s="74">
        <f>H173+I173</f>
        <v>1107463232.3499999</v>
      </c>
      <c r="H173" s="55"/>
      <c r="I173" s="55">
        <v>1107463232.3499999</v>
      </c>
      <c r="J173" s="55"/>
    </row>
    <row r="174" spans="1:10" s="62" customFormat="1" ht="47.25" x14ac:dyDescent="0.2">
      <c r="A174" s="64" t="s">
        <v>373</v>
      </c>
      <c r="B174" s="64" t="s">
        <v>374</v>
      </c>
      <c r="C174" s="64" t="s">
        <v>23</v>
      </c>
      <c r="D174" s="31" t="s">
        <v>380</v>
      </c>
      <c r="E174" s="27"/>
      <c r="F174" s="27"/>
      <c r="G174" s="74">
        <f>H174+I174</f>
        <v>12700000</v>
      </c>
      <c r="H174" s="55">
        <v>2000000</v>
      </c>
      <c r="I174" s="55">
        <v>10700000</v>
      </c>
      <c r="J174" s="55">
        <v>10700000</v>
      </c>
    </row>
    <row r="175" spans="1:10" s="62" customFormat="1" ht="47.25" x14ac:dyDescent="0.2">
      <c r="A175" s="32" t="s">
        <v>326</v>
      </c>
      <c r="B175" s="32" t="s">
        <v>327</v>
      </c>
      <c r="C175" s="32"/>
      <c r="D175" s="17" t="s">
        <v>328</v>
      </c>
      <c r="E175" s="27"/>
      <c r="F175" s="27"/>
      <c r="G175" s="74">
        <f>G176</f>
        <v>3091711</v>
      </c>
      <c r="H175" s="80">
        <f>H176</f>
        <v>2000000</v>
      </c>
      <c r="I175" s="80">
        <f>I176</f>
        <v>1091711</v>
      </c>
      <c r="J175" s="72">
        <f>J176</f>
        <v>0</v>
      </c>
    </row>
    <row r="176" spans="1:10" s="62" customFormat="1" ht="47.25" x14ac:dyDescent="0.2">
      <c r="A176" s="64" t="s">
        <v>101</v>
      </c>
      <c r="B176" s="64" t="s">
        <v>102</v>
      </c>
      <c r="C176" s="64" t="s">
        <v>25</v>
      </c>
      <c r="D176" s="31" t="s">
        <v>358</v>
      </c>
      <c r="E176" s="27"/>
      <c r="F176" s="27"/>
      <c r="G176" s="74">
        <f>H176+I176</f>
        <v>3091711</v>
      </c>
      <c r="H176" s="55">
        <v>2000000</v>
      </c>
      <c r="I176" s="55">
        <v>1091711</v>
      </c>
      <c r="J176" s="55"/>
    </row>
    <row r="177" spans="1:10" s="61" customFormat="1" ht="31.5" x14ac:dyDescent="0.2">
      <c r="A177" s="32" t="s">
        <v>329</v>
      </c>
      <c r="B177" s="32" t="s">
        <v>330</v>
      </c>
      <c r="C177" s="32"/>
      <c r="D177" s="17" t="s">
        <v>331</v>
      </c>
      <c r="E177" s="26"/>
      <c r="F177" s="26"/>
      <c r="G177" s="72">
        <f>H177+I177</f>
        <v>893594</v>
      </c>
      <c r="H177" s="49"/>
      <c r="I177" s="49">
        <f>I178</f>
        <v>893594</v>
      </c>
      <c r="J177" s="49"/>
    </row>
    <row r="178" spans="1:10" s="105" customFormat="1" ht="31.5" x14ac:dyDescent="0.2">
      <c r="A178" s="64" t="s">
        <v>103</v>
      </c>
      <c r="B178" s="64" t="s">
        <v>104</v>
      </c>
      <c r="C178" s="64" t="s">
        <v>25</v>
      </c>
      <c r="D178" s="31" t="s">
        <v>191</v>
      </c>
      <c r="E178" s="27"/>
      <c r="F178" s="27"/>
      <c r="G178" s="74">
        <f>H178+I178</f>
        <v>893594</v>
      </c>
      <c r="H178" s="55">
        <v>0</v>
      </c>
      <c r="I178" s="55">
        <v>893594</v>
      </c>
      <c r="J178" s="55">
        <v>0</v>
      </c>
    </row>
    <row r="179" spans="1:10" s="62" customFormat="1" ht="78.75" x14ac:dyDescent="0.2">
      <c r="A179" s="101" t="s">
        <v>462</v>
      </c>
      <c r="B179" s="101" t="s">
        <v>463</v>
      </c>
      <c r="C179" s="101" t="s">
        <v>8</v>
      </c>
      <c r="D179" s="102" t="s">
        <v>464</v>
      </c>
      <c r="E179" s="114"/>
      <c r="F179" s="114"/>
      <c r="G179" s="99">
        <f>H179+I179</f>
        <v>50000000</v>
      </c>
      <c r="H179" s="111"/>
      <c r="I179" s="115">
        <v>50000000</v>
      </c>
      <c r="J179" s="115">
        <v>50000000</v>
      </c>
    </row>
    <row r="180" spans="1:10" s="62" customFormat="1" ht="18.75" x14ac:dyDescent="0.2">
      <c r="A180" s="32">
        <v>1219770</v>
      </c>
      <c r="B180" s="32" t="s">
        <v>49</v>
      </c>
      <c r="C180" s="32" t="s">
        <v>8</v>
      </c>
      <c r="D180" s="17" t="s">
        <v>197</v>
      </c>
      <c r="E180" s="27"/>
      <c r="F180" s="27"/>
      <c r="G180" s="72">
        <f>G182</f>
        <v>5530000</v>
      </c>
      <c r="H180" s="72">
        <f>H182</f>
        <v>0</v>
      </c>
      <c r="I180" s="80">
        <f>I182</f>
        <v>5530000</v>
      </c>
      <c r="J180" s="80">
        <f>J182</f>
        <v>5530000</v>
      </c>
    </row>
    <row r="181" spans="1:10" s="62" customFormat="1" ht="18.75" x14ac:dyDescent="0.2">
      <c r="A181" s="32"/>
      <c r="B181" s="32"/>
      <c r="C181" s="32"/>
      <c r="D181" s="17" t="s">
        <v>2</v>
      </c>
      <c r="E181" s="27"/>
      <c r="F181" s="27"/>
      <c r="G181" s="72">
        <f>H181+I181</f>
        <v>0</v>
      </c>
      <c r="H181" s="49"/>
      <c r="I181" s="80"/>
      <c r="J181" s="80"/>
    </row>
    <row r="182" spans="1:10" s="62" customFormat="1" ht="31.5" x14ac:dyDescent="0.2">
      <c r="A182" s="64"/>
      <c r="B182" s="64"/>
      <c r="C182" s="64"/>
      <c r="D182" s="31" t="s">
        <v>524</v>
      </c>
      <c r="E182" s="27"/>
      <c r="F182" s="27"/>
      <c r="G182" s="72">
        <f>H182+I182</f>
        <v>5530000</v>
      </c>
      <c r="H182" s="55"/>
      <c r="I182" s="84">
        <v>5530000</v>
      </c>
      <c r="J182" s="84">
        <v>5530000</v>
      </c>
    </row>
    <row r="183" spans="1:10" s="68" customFormat="1" ht="57" customHeight="1" x14ac:dyDescent="0.2">
      <c r="A183" s="63" t="s">
        <v>151</v>
      </c>
      <c r="B183" s="63"/>
      <c r="C183" s="63"/>
      <c r="D183" s="21" t="s">
        <v>152</v>
      </c>
      <c r="E183" s="26"/>
      <c r="F183" s="26"/>
      <c r="G183" s="72">
        <f>G184</f>
        <v>2333073507.5100002</v>
      </c>
      <c r="H183" s="48">
        <f>H184</f>
        <v>0</v>
      </c>
      <c r="I183" s="48">
        <f>I184</f>
        <v>2333073507.5100002</v>
      </c>
      <c r="J183" s="48">
        <f>J184</f>
        <v>2295025075.8899999</v>
      </c>
    </row>
    <row r="184" spans="1:10" s="68" customFormat="1" ht="48" customHeight="1" x14ac:dyDescent="0.2">
      <c r="A184" s="63" t="s">
        <v>153</v>
      </c>
      <c r="B184" s="63"/>
      <c r="C184" s="63"/>
      <c r="D184" s="21" t="s">
        <v>152</v>
      </c>
      <c r="E184" s="26"/>
      <c r="F184" s="26"/>
      <c r="G184" s="72">
        <f>G185+G190+G195+G202+G201+G214+G215+G194</f>
        <v>2333073507.5100002</v>
      </c>
      <c r="H184" s="72">
        <f>H185+H190+H195+H202+H201+H214+H215+H194</f>
        <v>0</v>
      </c>
      <c r="I184" s="72">
        <f>I185+I190+I195+I202+I201+I214+I215+I194</f>
        <v>2333073507.5100002</v>
      </c>
      <c r="J184" s="72">
        <f>J185+J190+J195+J202+J201+J214+J215+J194</f>
        <v>2295025075.8899999</v>
      </c>
    </row>
    <row r="185" spans="1:10" s="61" customFormat="1" ht="18.75" x14ac:dyDescent="0.2">
      <c r="A185" s="32" t="s">
        <v>377</v>
      </c>
      <c r="B185" s="32" t="s">
        <v>378</v>
      </c>
      <c r="C185" s="32"/>
      <c r="D185" s="17" t="s">
        <v>379</v>
      </c>
      <c r="E185" s="26"/>
      <c r="F185" s="40"/>
      <c r="G185" s="72">
        <f>H185+I185</f>
        <v>199000000</v>
      </c>
      <c r="H185" s="48"/>
      <c r="I185" s="81">
        <f>I186+I187</f>
        <v>199000000</v>
      </c>
      <c r="J185" s="81">
        <f>J186+J187</f>
        <v>199000000</v>
      </c>
    </row>
    <row r="186" spans="1:10" s="68" customFormat="1" ht="63" x14ac:dyDescent="0.2">
      <c r="A186" s="32" t="s">
        <v>375</v>
      </c>
      <c r="B186" s="32" t="s">
        <v>376</v>
      </c>
      <c r="C186" s="32" t="s">
        <v>16</v>
      </c>
      <c r="D186" s="17" t="s">
        <v>544</v>
      </c>
      <c r="E186" s="27"/>
      <c r="F186" s="27"/>
      <c r="G186" s="72">
        <f>H186+I186</f>
        <v>150000000</v>
      </c>
      <c r="H186" s="49"/>
      <c r="I186" s="49">
        <v>150000000</v>
      </c>
      <c r="J186" s="49">
        <v>150000000</v>
      </c>
    </row>
    <row r="187" spans="1:10" s="68" customFormat="1" ht="18.75" x14ac:dyDescent="0.2">
      <c r="A187" s="32">
        <v>1515048</v>
      </c>
      <c r="B187" s="32" t="s">
        <v>500</v>
      </c>
      <c r="C187" s="32" t="s">
        <v>16</v>
      </c>
      <c r="D187" s="17" t="s">
        <v>501</v>
      </c>
      <c r="E187" s="27"/>
      <c r="F187" s="27"/>
      <c r="G187" s="72">
        <f>H187+I187</f>
        <v>49000000</v>
      </c>
      <c r="H187" s="49"/>
      <c r="I187" s="49">
        <v>49000000</v>
      </c>
      <c r="J187" s="49">
        <v>49000000</v>
      </c>
    </row>
    <row r="188" spans="1:10" s="62" customFormat="1" ht="19.5" x14ac:dyDescent="0.2">
      <c r="A188" s="64"/>
      <c r="B188" s="64"/>
      <c r="C188" s="64"/>
      <c r="D188" s="58" t="s">
        <v>2</v>
      </c>
      <c r="E188" s="27"/>
      <c r="F188" s="27"/>
      <c r="G188" s="74"/>
      <c r="H188" s="55"/>
      <c r="I188" s="55"/>
      <c r="J188" s="55"/>
    </row>
    <row r="189" spans="1:10" s="62" customFormat="1" ht="19.5" x14ac:dyDescent="0.2">
      <c r="A189" s="64"/>
      <c r="B189" s="64"/>
      <c r="C189" s="64"/>
      <c r="D189" s="30" t="s">
        <v>498</v>
      </c>
      <c r="E189" s="27"/>
      <c r="F189" s="27"/>
      <c r="G189" s="74">
        <f>H189+I189</f>
        <v>49000000</v>
      </c>
      <c r="H189" s="55"/>
      <c r="I189" s="55">
        <v>49000000</v>
      </c>
      <c r="J189" s="55">
        <v>49000000</v>
      </c>
    </row>
    <row r="190" spans="1:10" s="61" customFormat="1" ht="18.75" x14ac:dyDescent="0.2">
      <c r="A190" s="32">
        <v>1516080</v>
      </c>
      <c r="B190" s="32" t="s">
        <v>321</v>
      </c>
      <c r="C190" s="32"/>
      <c r="D190" s="58" t="s">
        <v>322</v>
      </c>
      <c r="E190" s="26"/>
      <c r="F190" s="40"/>
      <c r="G190" s="72">
        <f>G191</f>
        <v>60045375</v>
      </c>
      <c r="H190" s="72">
        <f>H191</f>
        <v>0</v>
      </c>
      <c r="I190" s="72">
        <f>I191</f>
        <v>60045375</v>
      </c>
      <c r="J190" s="72">
        <f>J191</f>
        <v>60045375</v>
      </c>
    </row>
    <row r="191" spans="1:10" s="62" customFormat="1" ht="89.25" customHeight="1" x14ac:dyDescent="0.2">
      <c r="A191" s="64">
        <v>1516083</v>
      </c>
      <c r="B191" s="64" t="s">
        <v>390</v>
      </c>
      <c r="C191" s="64" t="s">
        <v>100</v>
      </c>
      <c r="D191" s="31" t="s">
        <v>391</v>
      </c>
      <c r="E191" s="27"/>
      <c r="F191" s="45"/>
      <c r="G191" s="74">
        <f t="shared" ref="G191:G203" si="10">H191+I191</f>
        <v>60045375</v>
      </c>
      <c r="H191" s="82">
        <v>0</v>
      </c>
      <c r="I191" s="83">
        <v>60045375</v>
      </c>
      <c r="J191" s="83">
        <v>60045375</v>
      </c>
    </row>
    <row r="192" spans="1:10" s="3" customFormat="1" ht="20.25" x14ac:dyDescent="0.2">
      <c r="A192" s="57"/>
      <c r="B192" s="57"/>
      <c r="C192" s="57"/>
      <c r="D192" s="57" t="s">
        <v>2</v>
      </c>
      <c r="E192" s="57"/>
      <c r="F192" s="86"/>
      <c r="G192" s="47"/>
      <c r="H192" s="47"/>
      <c r="I192" s="47"/>
      <c r="J192" s="47"/>
    </row>
    <row r="193" spans="1:10" s="4" customFormat="1" ht="18.75" x14ac:dyDescent="0.2">
      <c r="A193" s="94"/>
      <c r="B193" s="94"/>
      <c r="C193" s="94"/>
      <c r="D193" s="93" t="s">
        <v>498</v>
      </c>
      <c r="E193" s="94"/>
      <c r="F193" s="95"/>
      <c r="G193" s="84">
        <f t="shared" si="10"/>
        <v>56000000</v>
      </c>
      <c r="H193" s="84"/>
      <c r="I193" s="84">
        <v>56000000</v>
      </c>
      <c r="J193" s="84">
        <v>56000000</v>
      </c>
    </row>
    <row r="194" spans="1:10" s="61" customFormat="1" ht="31.5" x14ac:dyDescent="0.2">
      <c r="A194" s="32">
        <v>1517310</v>
      </c>
      <c r="B194" s="32">
        <v>7310</v>
      </c>
      <c r="C194" s="32" t="s">
        <v>19</v>
      </c>
      <c r="D194" s="17" t="s">
        <v>386</v>
      </c>
      <c r="E194" s="26"/>
      <c r="F194" s="40"/>
      <c r="G194" s="72">
        <f>H194+I194</f>
        <v>1010000</v>
      </c>
      <c r="H194" s="48"/>
      <c r="I194" s="49">
        <v>1010000</v>
      </c>
      <c r="J194" s="49">
        <v>1010000</v>
      </c>
    </row>
    <row r="195" spans="1:10" s="61" customFormat="1" ht="31.5" x14ac:dyDescent="0.2">
      <c r="A195" s="32" t="s">
        <v>332</v>
      </c>
      <c r="B195" s="32" t="s">
        <v>333</v>
      </c>
      <c r="C195" s="32"/>
      <c r="D195" s="17" t="s">
        <v>482</v>
      </c>
      <c r="E195" s="26"/>
      <c r="F195" s="40"/>
      <c r="G195" s="72">
        <f t="shared" si="10"/>
        <v>783957347</v>
      </c>
      <c r="H195" s="48">
        <f>H196+H197+H198+H199+H200</f>
        <v>0</v>
      </c>
      <c r="I195" s="48">
        <f>I196+I197+I198+I199+I200</f>
        <v>783957347</v>
      </c>
      <c r="J195" s="48">
        <f>J196+J197+J198+J199+J200</f>
        <v>783957347</v>
      </c>
    </row>
    <row r="196" spans="1:10" s="62" customFormat="1" ht="18.75" customHeight="1" x14ac:dyDescent="0.2">
      <c r="A196" s="64" t="s">
        <v>177</v>
      </c>
      <c r="B196" s="64" t="s">
        <v>178</v>
      </c>
      <c r="C196" s="64" t="s">
        <v>19</v>
      </c>
      <c r="D196" s="31" t="s">
        <v>179</v>
      </c>
      <c r="E196" s="27"/>
      <c r="F196" s="27"/>
      <c r="G196" s="74">
        <f t="shared" si="10"/>
        <v>485628218</v>
      </c>
      <c r="H196" s="55"/>
      <c r="I196" s="55">
        <v>485628218</v>
      </c>
      <c r="J196" s="55">
        <v>485628218</v>
      </c>
    </row>
    <row r="197" spans="1:10" s="62" customFormat="1" ht="20.25" customHeight="1" x14ac:dyDescent="0.2">
      <c r="A197" s="64" t="s">
        <v>180</v>
      </c>
      <c r="B197" s="64" t="s">
        <v>181</v>
      </c>
      <c r="C197" s="64" t="s">
        <v>19</v>
      </c>
      <c r="D197" s="31" t="s">
        <v>182</v>
      </c>
      <c r="E197" s="27"/>
      <c r="F197" s="27"/>
      <c r="G197" s="74">
        <f t="shared" si="10"/>
        <v>105547669</v>
      </c>
      <c r="H197" s="55">
        <v>0</v>
      </c>
      <c r="I197" s="55">
        <v>105547669</v>
      </c>
      <c r="J197" s="55">
        <v>105547669</v>
      </c>
    </row>
    <row r="198" spans="1:10" s="62" customFormat="1" ht="20.25" customHeight="1" x14ac:dyDescent="0.2">
      <c r="A198" s="64" t="s">
        <v>387</v>
      </c>
      <c r="B198" s="64" t="s">
        <v>388</v>
      </c>
      <c r="C198" s="64" t="s">
        <v>19</v>
      </c>
      <c r="D198" s="31" t="s">
        <v>389</v>
      </c>
      <c r="E198" s="27"/>
      <c r="F198" s="27"/>
      <c r="G198" s="74">
        <f t="shared" si="10"/>
        <v>550000</v>
      </c>
      <c r="H198" s="55">
        <v>0</v>
      </c>
      <c r="I198" s="55">
        <v>550000</v>
      </c>
      <c r="J198" s="55">
        <v>550000</v>
      </c>
    </row>
    <row r="199" spans="1:10" s="62" customFormat="1" ht="20.25" customHeight="1" x14ac:dyDescent="0.2">
      <c r="A199" s="64" t="s">
        <v>350</v>
      </c>
      <c r="B199" s="64" t="s">
        <v>351</v>
      </c>
      <c r="C199" s="64" t="s">
        <v>19</v>
      </c>
      <c r="D199" s="31" t="s">
        <v>352</v>
      </c>
      <c r="E199" s="27"/>
      <c r="F199" s="27"/>
      <c r="G199" s="74">
        <f t="shared" si="10"/>
        <v>9123939</v>
      </c>
      <c r="H199" s="55"/>
      <c r="I199" s="55">
        <v>9123939</v>
      </c>
      <c r="J199" s="55">
        <v>9123939</v>
      </c>
    </row>
    <row r="200" spans="1:10" s="62" customFormat="1" ht="35.25" customHeight="1" x14ac:dyDescent="0.2">
      <c r="A200" s="64" t="s">
        <v>183</v>
      </c>
      <c r="B200" s="64" t="s">
        <v>184</v>
      </c>
      <c r="C200" s="64" t="s">
        <v>19</v>
      </c>
      <c r="D200" s="31" t="s">
        <v>185</v>
      </c>
      <c r="E200" s="27"/>
      <c r="F200" s="27"/>
      <c r="G200" s="74">
        <f t="shared" si="10"/>
        <v>183107521</v>
      </c>
      <c r="H200" s="55">
        <v>0</v>
      </c>
      <c r="I200" s="55">
        <v>183107521</v>
      </c>
      <c r="J200" s="55">
        <v>183107521</v>
      </c>
    </row>
    <row r="201" spans="1:10" s="61" customFormat="1" ht="35.25" customHeight="1" x14ac:dyDescent="0.2">
      <c r="A201" s="32" t="s">
        <v>472</v>
      </c>
      <c r="B201" s="32" t="s">
        <v>473</v>
      </c>
      <c r="C201" s="32" t="s">
        <v>19</v>
      </c>
      <c r="D201" s="25" t="s">
        <v>474</v>
      </c>
      <c r="E201" s="26"/>
      <c r="F201" s="26"/>
      <c r="G201" s="72">
        <f t="shared" si="10"/>
        <v>17553594</v>
      </c>
      <c r="H201" s="49"/>
      <c r="I201" s="80">
        <v>17553594</v>
      </c>
      <c r="J201" s="80">
        <v>17553594</v>
      </c>
    </row>
    <row r="202" spans="1:10" s="62" customFormat="1" ht="18.75" x14ac:dyDescent="0.2">
      <c r="A202" s="32" t="s">
        <v>344</v>
      </c>
      <c r="B202" s="32" t="s">
        <v>345</v>
      </c>
      <c r="C202" s="32"/>
      <c r="D202" s="17" t="s">
        <v>346</v>
      </c>
      <c r="E202" s="27"/>
      <c r="F202" s="27"/>
      <c r="G202" s="72">
        <f t="shared" si="10"/>
        <v>596407191.50999999</v>
      </c>
      <c r="H202" s="49"/>
      <c r="I202" s="49">
        <f>I203+I207+I208+I211+I213+I212+I204</f>
        <v>596407191.50999999</v>
      </c>
      <c r="J202" s="49">
        <f>J203+J207+J208+J211+J213+J212+J204</f>
        <v>558358759.88999999</v>
      </c>
    </row>
    <row r="203" spans="1:10" s="105" customFormat="1" ht="49.5" customHeight="1" x14ac:dyDescent="0.2">
      <c r="A203" s="64" t="s">
        <v>186</v>
      </c>
      <c r="B203" s="64" t="s">
        <v>175</v>
      </c>
      <c r="C203" s="64" t="s">
        <v>4</v>
      </c>
      <c r="D203" s="31" t="s">
        <v>176</v>
      </c>
      <c r="E203" s="27"/>
      <c r="F203" s="27"/>
      <c r="G203" s="74">
        <f t="shared" si="10"/>
        <v>186999235</v>
      </c>
      <c r="H203" s="55">
        <v>0</v>
      </c>
      <c r="I203" s="55">
        <v>186999235</v>
      </c>
      <c r="J203" s="55">
        <v>186999235</v>
      </c>
    </row>
    <row r="204" spans="1:10" s="62" customFormat="1" ht="49.5" customHeight="1" x14ac:dyDescent="0.2">
      <c r="A204" s="106">
        <v>1517363</v>
      </c>
      <c r="B204" s="106" t="s">
        <v>499</v>
      </c>
      <c r="C204" s="106" t="s">
        <v>4</v>
      </c>
      <c r="D204" s="107" t="s">
        <v>461</v>
      </c>
      <c r="E204" s="114"/>
      <c r="F204" s="114"/>
      <c r="G204" s="109">
        <f>I204+H204</f>
        <v>40000000</v>
      </c>
      <c r="H204" s="110"/>
      <c r="I204" s="110">
        <v>40000000</v>
      </c>
      <c r="J204" s="110">
        <v>40000000</v>
      </c>
    </row>
    <row r="205" spans="1:10" s="62" customFormat="1" ht="19.5" x14ac:dyDescent="0.2">
      <c r="A205" s="64"/>
      <c r="B205" s="64"/>
      <c r="C205" s="64"/>
      <c r="D205" s="58" t="s">
        <v>2</v>
      </c>
      <c r="E205" s="27"/>
      <c r="F205" s="27"/>
      <c r="G205" s="74"/>
      <c r="H205" s="55"/>
      <c r="I205" s="55"/>
      <c r="J205" s="55"/>
    </row>
    <row r="206" spans="1:10" s="62" customFormat="1" ht="19.5" x14ac:dyDescent="0.2">
      <c r="A206" s="64"/>
      <c r="B206" s="64"/>
      <c r="C206" s="64"/>
      <c r="D206" s="30" t="s">
        <v>498</v>
      </c>
      <c r="E206" s="27"/>
      <c r="F206" s="27"/>
      <c r="G206" s="74">
        <f>H206+I206</f>
        <v>40000000</v>
      </c>
      <c r="H206" s="55"/>
      <c r="I206" s="55">
        <v>40000000</v>
      </c>
      <c r="J206" s="55">
        <v>40000000</v>
      </c>
    </row>
    <row r="207" spans="1:10" s="62" customFormat="1" ht="99.75" customHeight="1" x14ac:dyDescent="0.2">
      <c r="A207" s="64" t="s">
        <v>170</v>
      </c>
      <c r="B207" s="64" t="s">
        <v>171</v>
      </c>
      <c r="C207" s="64" t="s">
        <v>4</v>
      </c>
      <c r="D207" s="31" t="s">
        <v>371</v>
      </c>
      <c r="E207" s="27"/>
      <c r="F207" s="27"/>
      <c r="G207" s="74">
        <f>H207+I207</f>
        <v>63961973.61999999</v>
      </c>
      <c r="H207" s="55"/>
      <c r="I207" s="55">
        <v>63961973.61999999</v>
      </c>
      <c r="J207" s="55">
        <v>47277821</v>
      </c>
    </row>
    <row r="208" spans="1:10" s="62" customFormat="1" ht="31.5" x14ac:dyDescent="0.2">
      <c r="A208" s="64" t="s">
        <v>187</v>
      </c>
      <c r="B208" s="64" t="s">
        <v>188</v>
      </c>
      <c r="C208" s="64" t="s">
        <v>4</v>
      </c>
      <c r="D208" s="30" t="s">
        <v>199</v>
      </c>
      <c r="E208" s="27"/>
      <c r="F208" s="45"/>
      <c r="G208" s="74">
        <f>H208+I208</f>
        <v>37406878</v>
      </c>
      <c r="H208" s="82"/>
      <c r="I208" s="83">
        <v>37406878</v>
      </c>
      <c r="J208" s="83">
        <v>16042599</v>
      </c>
    </row>
    <row r="209" spans="1:10" s="62" customFormat="1" ht="19.5" x14ac:dyDescent="0.2">
      <c r="A209" s="64"/>
      <c r="B209" s="64"/>
      <c r="C209" s="64"/>
      <c r="D209" s="58" t="s">
        <v>2</v>
      </c>
      <c r="E209" s="27"/>
      <c r="F209" s="45"/>
      <c r="G209" s="74"/>
      <c r="H209" s="82"/>
      <c r="I209" s="83"/>
      <c r="J209" s="83"/>
    </row>
    <row r="210" spans="1:10" s="62" customFormat="1" ht="19.5" x14ac:dyDescent="0.2">
      <c r="A210" s="64"/>
      <c r="B210" s="64"/>
      <c r="C210" s="64"/>
      <c r="D210" s="30" t="s">
        <v>498</v>
      </c>
      <c r="E210" s="27"/>
      <c r="F210" s="45"/>
      <c r="G210" s="74">
        <f>I210+H210</f>
        <v>21364279</v>
      </c>
      <c r="H210" s="82"/>
      <c r="I210" s="83">
        <v>21364279</v>
      </c>
      <c r="J210" s="83"/>
    </row>
    <row r="211" spans="1:10" s="62" customFormat="1" ht="49.5" customHeight="1" x14ac:dyDescent="0.2">
      <c r="A211" s="64" t="s">
        <v>189</v>
      </c>
      <c r="B211" s="64" t="s">
        <v>190</v>
      </c>
      <c r="C211" s="64" t="s">
        <v>4</v>
      </c>
      <c r="D211" s="31" t="s">
        <v>359</v>
      </c>
      <c r="E211" s="27"/>
      <c r="F211" s="27"/>
      <c r="G211" s="74">
        <f>H211+I211</f>
        <v>84597735.890000001</v>
      </c>
      <c r="H211" s="55"/>
      <c r="I211" s="55">
        <v>84597735.890000001</v>
      </c>
      <c r="J211" s="55">
        <v>84597735.890000001</v>
      </c>
    </row>
    <row r="212" spans="1:10" s="62" customFormat="1" ht="49.5" customHeight="1" x14ac:dyDescent="0.2">
      <c r="A212" s="64" t="s">
        <v>381</v>
      </c>
      <c r="B212" s="64" t="s">
        <v>382</v>
      </c>
      <c r="C212" s="64" t="s">
        <v>4</v>
      </c>
      <c r="D212" s="31" t="s">
        <v>383</v>
      </c>
      <c r="E212" s="27"/>
      <c r="F212" s="27"/>
      <c r="G212" s="74">
        <f>H212+I212</f>
        <v>29600000</v>
      </c>
      <c r="H212" s="55"/>
      <c r="I212" s="55">
        <v>29600000</v>
      </c>
      <c r="J212" s="55">
        <v>29600000</v>
      </c>
    </row>
    <row r="213" spans="1:10" s="62" customFormat="1" ht="47.25" x14ac:dyDescent="0.2">
      <c r="A213" s="64" t="s">
        <v>256</v>
      </c>
      <c r="B213" s="64" t="s">
        <v>257</v>
      </c>
      <c r="C213" s="64" t="s">
        <v>4</v>
      </c>
      <c r="D213" s="30" t="s">
        <v>258</v>
      </c>
      <c r="E213" s="27"/>
      <c r="F213" s="45"/>
      <c r="G213" s="74">
        <f>H213+I213</f>
        <v>153841369</v>
      </c>
      <c r="H213" s="82"/>
      <c r="I213" s="83">
        <v>153841369</v>
      </c>
      <c r="J213" s="83">
        <v>153841369</v>
      </c>
    </row>
    <row r="214" spans="1:10" s="62" customFormat="1" ht="31.5" x14ac:dyDescent="0.2">
      <c r="A214" s="70" t="s">
        <v>471</v>
      </c>
      <c r="B214" s="70" t="s">
        <v>119</v>
      </c>
      <c r="C214" s="70" t="s">
        <v>4</v>
      </c>
      <c r="D214" s="54" t="s">
        <v>88</v>
      </c>
      <c r="E214" s="27"/>
      <c r="F214" s="45"/>
      <c r="G214" s="74">
        <f>H214+I214</f>
        <v>44400000</v>
      </c>
      <c r="H214" s="82"/>
      <c r="I214" s="84">
        <v>44400000</v>
      </c>
      <c r="J214" s="84">
        <v>44400000</v>
      </c>
    </row>
    <row r="215" spans="1:10" s="61" customFormat="1" ht="40.5" customHeight="1" x14ac:dyDescent="0.2">
      <c r="A215" s="70" t="s">
        <v>506</v>
      </c>
      <c r="B215" s="70" t="s">
        <v>504</v>
      </c>
      <c r="C215" s="70" t="s">
        <v>4</v>
      </c>
      <c r="D215" s="54" t="s">
        <v>505</v>
      </c>
      <c r="E215" s="60"/>
      <c r="F215" s="71"/>
      <c r="G215" s="72">
        <f>H215+I215</f>
        <v>630700000</v>
      </c>
      <c r="H215" s="72"/>
      <c r="I215" s="72">
        <f>I217</f>
        <v>630700000</v>
      </c>
      <c r="J215" s="72">
        <f>J217</f>
        <v>630700000</v>
      </c>
    </row>
    <row r="216" spans="1:10" s="62" customFormat="1" ht="19.5" x14ac:dyDescent="0.2">
      <c r="A216" s="64"/>
      <c r="B216" s="64"/>
      <c r="C216" s="64"/>
      <c r="D216" s="58" t="s">
        <v>2</v>
      </c>
      <c r="E216" s="27"/>
      <c r="F216" s="27"/>
      <c r="G216" s="74"/>
      <c r="H216" s="55"/>
      <c r="I216" s="55"/>
      <c r="J216" s="55"/>
    </row>
    <row r="217" spans="1:10" s="62" customFormat="1" ht="19.5" x14ac:dyDescent="0.2">
      <c r="A217" s="64"/>
      <c r="B217" s="64"/>
      <c r="C217" s="64"/>
      <c r="D217" s="30" t="s">
        <v>498</v>
      </c>
      <c r="E217" s="27"/>
      <c r="F217" s="27"/>
      <c r="G217" s="74">
        <f t="shared" ref="G217:G227" si="11">H217+I217</f>
        <v>630700000</v>
      </c>
      <c r="H217" s="55"/>
      <c r="I217" s="55">
        <v>630700000</v>
      </c>
      <c r="J217" s="55">
        <v>630700000</v>
      </c>
    </row>
    <row r="218" spans="1:10" s="62" customFormat="1" ht="31.5" x14ac:dyDescent="0.2">
      <c r="A218" s="63" t="s">
        <v>86</v>
      </c>
      <c r="B218" s="32"/>
      <c r="C218" s="32"/>
      <c r="D218" s="21" t="s">
        <v>24</v>
      </c>
      <c r="E218" s="27"/>
      <c r="F218" s="27"/>
      <c r="G218" s="72">
        <f>G219</f>
        <v>600000</v>
      </c>
      <c r="H218" s="72">
        <f>H219</f>
        <v>600000</v>
      </c>
      <c r="I218" s="74">
        <f>I219</f>
        <v>0</v>
      </c>
      <c r="J218" s="74">
        <f>J219</f>
        <v>0</v>
      </c>
    </row>
    <row r="219" spans="1:10" s="68" customFormat="1" ht="52.5" customHeight="1" x14ac:dyDescent="0.2">
      <c r="A219" s="63" t="s">
        <v>87</v>
      </c>
      <c r="B219" s="63"/>
      <c r="C219" s="63"/>
      <c r="D219" s="21" t="s">
        <v>115</v>
      </c>
      <c r="E219" s="26"/>
      <c r="F219" s="26"/>
      <c r="G219" s="72">
        <f t="shared" si="11"/>
        <v>600000</v>
      </c>
      <c r="H219" s="48">
        <f>H220</f>
        <v>600000</v>
      </c>
      <c r="I219" s="48">
        <f>I220</f>
        <v>0</v>
      </c>
      <c r="J219" s="48">
        <f>J220</f>
        <v>0</v>
      </c>
    </row>
    <row r="220" spans="1:10" s="61" customFormat="1" ht="31.5" x14ac:dyDescent="0.2">
      <c r="A220" s="32" t="s">
        <v>118</v>
      </c>
      <c r="B220" s="32" t="s">
        <v>119</v>
      </c>
      <c r="C220" s="32" t="s">
        <v>4</v>
      </c>
      <c r="D220" s="17" t="s">
        <v>88</v>
      </c>
      <c r="E220" s="26"/>
      <c r="F220" s="26"/>
      <c r="G220" s="72">
        <f t="shared" si="11"/>
        <v>600000</v>
      </c>
      <c r="H220" s="49">
        <v>600000</v>
      </c>
      <c r="I220" s="49"/>
      <c r="J220" s="49"/>
    </row>
    <row r="221" spans="1:10" s="61" customFormat="1" ht="47.25" x14ac:dyDescent="0.2">
      <c r="A221" s="32"/>
      <c r="B221" s="32"/>
      <c r="C221" s="32"/>
      <c r="D221" s="34"/>
      <c r="E221" s="18" t="s">
        <v>142</v>
      </c>
      <c r="F221" s="18" t="s">
        <v>490</v>
      </c>
      <c r="G221" s="72">
        <f>G223</f>
        <v>500000</v>
      </c>
      <c r="H221" s="72">
        <f>H223</f>
        <v>500000</v>
      </c>
      <c r="I221" s="72">
        <f>I223</f>
        <v>0</v>
      </c>
      <c r="J221" s="72">
        <f>J223</f>
        <v>0</v>
      </c>
    </row>
    <row r="222" spans="1:10" s="61" customFormat="1" ht="18.75" x14ac:dyDescent="0.2">
      <c r="A222" s="32"/>
      <c r="B222" s="32"/>
      <c r="C222" s="32"/>
      <c r="D222" s="34"/>
      <c r="E222" s="20" t="s">
        <v>2</v>
      </c>
      <c r="F222" s="20"/>
      <c r="G222" s="72">
        <f t="shared" si="11"/>
        <v>0</v>
      </c>
      <c r="H222" s="49"/>
      <c r="I222" s="49"/>
      <c r="J222" s="49"/>
    </row>
    <row r="223" spans="1:10" s="61" customFormat="1" ht="47.25" x14ac:dyDescent="0.2">
      <c r="A223" s="63" t="s">
        <v>395</v>
      </c>
      <c r="B223" s="32"/>
      <c r="C223" s="32"/>
      <c r="D223" s="21" t="s">
        <v>400</v>
      </c>
      <c r="E223" s="20"/>
      <c r="F223" s="89"/>
      <c r="G223" s="72">
        <f t="shared" ref="G223:J225" si="12">G224</f>
        <v>500000</v>
      </c>
      <c r="H223" s="48">
        <f t="shared" si="12"/>
        <v>500000</v>
      </c>
      <c r="I223" s="90">
        <f t="shared" si="12"/>
        <v>0</v>
      </c>
      <c r="J223" s="90">
        <f t="shared" si="12"/>
        <v>0</v>
      </c>
    </row>
    <row r="224" spans="1:10" s="61" customFormat="1" ht="47.25" x14ac:dyDescent="0.2">
      <c r="A224" s="63" t="s">
        <v>396</v>
      </c>
      <c r="B224" s="32"/>
      <c r="C224" s="32"/>
      <c r="D224" s="21" t="s">
        <v>400</v>
      </c>
      <c r="E224" s="20"/>
      <c r="F224" s="89"/>
      <c r="G224" s="72">
        <f t="shared" si="12"/>
        <v>500000</v>
      </c>
      <c r="H224" s="48">
        <f t="shared" si="12"/>
        <v>500000</v>
      </c>
      <c r="I224" s="90">
        <f t="shared" si="12"/>
        <v>0</v>
      </c>
      <c r="J224" s="90">
        <f t="shared" si="12"/>
        <v>0</v>
      </c>
    </row>
    <row r="225" spans="1:10" s="113" customFormat="1" ht="18.75" x14ac:dyDescent="0.2">
      <c r="A225" s="32" t="s">
        <v>511</v>
      </c>
      <c r="B225" s="32" t="s">
        <v>342</v>
      </c>
      <c r="C225" s="32"/>
      <c r="D225" s="34" t="s">
        <v>343</v>
      </c>
      <c r="E225" s="20"/>
      <c r="F225" s="89"/>
      <c r="G225" s="72">
        <f>G226</f>
        <v>500000</v>
      </c>
      <c r="H225" s="48">
        <f t="shared" si="12"/>
        <v>500000</v>
      </c>
      <c r="I225" s="90">
        <f t="shared" si="12"/>
        <v>0</v>
      </c>
      <c r="J225" s="90">
        <f t="shared" si="12"/>
        <v>0</v>
      </c>
    </row>
    <row r="226" spans="1:10" s="62" customFormat="1" ht="30.75" customHeight="1" x14ac:dyDescent="0.2">
      <c r="A226" s="106" t="s">
        <v>512</v>
      </c>
      <c r="B226" s="106" t="s">
        <v>105</v>
      </c>
      <c r="C226" s="106" t="s">
        <v>30</v>
      </c>
      <c r="D226" s="116" t="s">
        <v>106</v>
      </c>
      <c r="E226" s="114"/>
      <c r="F226" s="117"/>
      <c r="G226" s="109">
        <f>H226+I226</f>
        <v>500000</v>
      </c>
      <c r="H226" s="110">
        <v>500000</v>
      </c>
      <c r="I226" s="110"/>
      <c r="J226" s="110"/>
    </row>
    <row r="227" spans="1:10" s="61" customFormat="1" ht="47.25" x14ac:dyDescent="0.2">
      <c r="A227" s="32"/>
      <c r="B227" s="32"/>
      <c r="C227" s="32"/>
      <c r="D227" s="17"/>
      <c r="E227" s="18" t="s">
        <v>206</v>
      </c>
      <c r="F227" s="18" t="s">
        <v>363</v>
      </c>
      <c r="G227" s="72">
        <f t="shared" si="11"/>
        <v>281648506</v>
      </c>
      <c r="H227" s="72">
        <f>H237+H229</f>
        <v>0</v>
      </c>
      <c r="I227" s="72">
        <f>I237+I229</f>
        <v>281648506</v>
      </c>
      <c r="J227" s="72">
        <f>J237+J229</f>
        <v>2863210</v>
      </c>
    </row>
    <row r="228" spans="1:10" s="61" customFormat="1" ht="18.75" x14ac:dyDescent="0.2">
      <c r="A228" s="32"/>
      <c r="B228" s="32"/>
      <c r="C228" s="32"/>
      <c r="D228" s="17"/>
      <c r="E228" s="20" t="s">
        <v>2</v>
      </c>
      <c r="F228" s="40"/>
      <c r="G228" s="72"/>
      <c r="H228" s="48"/>
      <c r="I228" s="49"/>
      <c r="J228" s="81"/>
    </row>
    <row r="229" spans="1:10" s="61" customFormat="1" ht="47.25" x14ac:dyDescent="0.2">
      <c r="A229" s="63" t="s">
        <v>79</v>
      </c>
      <c r="B229" s="63"/>
      <c r="C229" s="63"/>
      <c r="D229" s="21" t="s">
        <v>20</v>
      </c>
      <c r="E229" s="20"/>
      <c r="F229" s="41">
        <v>0</v>
      </c>
      <c r="G229" s="72">
        <f>H229+I229</f>
        <v>113863210</v>
      </c>
      <c r="H229" s="48">
        <f>H230</f>
        <v>0</v>
      </c>
      <c r="I229" s="72">
        <f>I230</f>
        <v>113863210</v>
      </c>
      <c r="J229" s="72">
        <f>J230</f>
        <v>2863210</v>
      </c>
    </row>
    <row r="230" spans="1:10" s="61" customFormat="1" ht="47.25" x14ac:dyDescent="0.2">
      <c r="A230" s="63" t="s">
        <v>80</v>
      </c>
      <c r="B230" s="63"/>
      <c r="C230" s="63"/>
      <c r="D230" s="21" t="s">
        <v>20</v>
      </c>
      <c r="E230" s="20"/>
      <c r="F230" s="41">
        <v>0</v>
      </c>
      <c r="G230" s="72">
        <f>H230+I230</f>
        <v>113863210</v>
      </c>
      <c r="H230" s="72">
        <f>H236+H233+H234</f>
        <v>0</v>
      </c>
      <c r="I230" s="72">
        <f>I236+I233+I234+I231</f>
        <v>113863210</v>
      </c>
      <c r="J230" s="72">
        <f>J236+J233+J234+J231</f>
        <v>2863210</v>
      </c>
    </row>
    <row r="231" spans="1:10" s="61" customFormat="1" ht="18.75" x14ac:dyDescent="0.2">
      <c r="A231" s="32" t="s">
        <v>509</v>
      </c>
      <c r="B231" s="32" t="s">
        <v>345</v>
      </c>
      <c r="C231" s="32"/>
      <c r="D231" s="17" t="s">
        <v>346</v>
      </c>
      <c r="E231" s="20"/>
      <c r="F231" s="41"/>
      <c r="G231" s="72">
        <f>H231+I231</f>
        <v>785010</v>
      </c>
      <c r="H231" s="72"/>
      <c r="I231" s="80">
        <f>I232</f>
        <v>785010</v>
      </c>
      <c r="J231" s="80">
        <f>J232</f>
        <v>785010</v>
      </c>
    </row>
    <row r="232" spans="1:10" s="62" customFormat="1" ht="31.5" x14ac:dyDescent="0.2">
      <c r="A232" s="64" t="s">
        <v>510</v>
      </c>
      <c r="B232" s="64" t="s">
        <v>382</v>
      </c>
      <c r="C232" s="64" t="s">
        <v>4</v>
      </c>
      <c r="D232" s="31" t="s">
        <v>383</v>
      </c>
      <c r="E232" s="24"/>
      <c r="F232" s="56"/>
      <c r="G232" s="72">
        <f>H232+I232</f>
        <v>785010</v>
      </c>
      <c r="H232" s="74"/>
      <c r="I232" s="84">
        <v>785010</v>
      </c>
      <c r="J232" s="84">
        <v>785010</v>
      </c>
    </row>
    <row r="233" spans="1:10" s="61" customFormat="1" ht="18.75" x14ac:dyDescent="0.2">
      <c r="A233" s="32">
        <v>1217640</v>
      </c>
      <c r="B233" s="32" t="s">
        <v>223</v>
      </c>
      <c r="C233" s="32" t="s">
        <v>30</v>
      </c>
      <c r="D233" s="17" t="s">
        <v>224</v>
      </c>
      <c r="E233" s="20"/>
      <c r="F233" s="40"/>
      <c r="G233" s="72">
        <f>H233+I233</f>
        <v>405200</v>
      </c>
      <c r="H233" s="48"/>
      <c r="I233" s="49">
        <v>405200</v>
      </c>
      <c r="J233" s="81">
        <v>405200</v>
      </c>
    </row>
    <row r="234" spans="1:10" s="61" customFormat="1" ht="31.5" x14ac:dyDescent="0.2">
      <c r="A234" s="32">
        <v>1218310</v>
      </c>
      <c r="B234" s="32">
        <v>8310</v>
      </c>
      <c r="C234" s="32"/>
      <c r="D234" s="17" t="s">
        <v>475</v>
      </c>
      <c r="E234" s="20"/>
      <c r="F234" s="41"/>
      <c r="G234" s="72">
        <f>G235</f>
        <v>1673000</v>
      </c>
      <c r="H234" s="72">
        <f>H235</f>
        <v>0</v>
      </c>
      <c r="I234" s="80">
        <f>I235</f>
        <v>1673000</v>
      </c>
      <c r="J234" s="80">
        <f>J235</f>
        <v>1673000</v>
      </c>
    </row>
    <row r="235" spans="1:10" s="62" customFormat="1" ht="31.5" x14ac:dyDescent="0.2">
      <c r="A235" s="64" t="s">
        <v>476</v>
      </c>
      <c r="B235" s="64" t="s">
        <v>477</v>
      </c>
      <c r="C235" s="64" t="s">
        <v>478</v>
      </c>
      <c r="D235" s="31" t="s">
        <v>479</v>
      </c>
      <c r="E235" s="24"/>
      <c r="F235" s="56"/>
      <c r="G235" s="74">
        <f>H235+I235</f>
        <v>1673000</v>
      </c>
      <c r="H235" s="74"/>
      <c r="I235" s="84">
        <v>1673000</v>
      </c>
      <c r="J235" s="84">
        <v>1673000</v>
      </c>
    </row>
    <row r="236" spans="1:10" s="61" customFormat="1" ht="18.75" x14ac:dyDescent="0.2">
      <c r="A236" s="32" t="s">
        <v>174</v>
      </c>
      <c r="B236" s="32" t="s">
        <v>145</v>
      </c>
      <c r="C236" s="32" t="s">
        <v>146</v>
      </c>
      <c r="D236" s="17" t="s">
        <v>147</v>
      </c>
      <c r="E236" s="20"/>
      <c r="F236" s="40">
        <v>0</v>
      </c>
      <c r="G236" s="72">
        <f t="shared" ref="G236:G264" si="13">H236+I236</f>
        <v>111000000</v>
      </c>
      <c r="H236" s="48"/>
      <c r="I236" s="49">
        <v>111000000</v>
      </c>
      <c r="J236" s="81"/>
    </row>
    <row r="237" spans="1:10" s="61" customFormat="1" ht="31.5" x14ac:dyDescent="0.2">
      <c r="A237" s="63" t="s">
        <v>192</v>
      </c>
      <c r="B237" s="63"/>
      <c r="C237" s="63"/>
      <c r="D237" s="21" t="s">
        <v>149</v>
      </c>
      <c r="E237" s="27"/>
      <c r="F237" s="27"/>
      <c r="G237" s="72">
        <f t="shared" si="13"/>
        <v>167785296</v>
      </c>
      <c r="H237" s="48">
        <f>H238</f>
        <v>0</v>
      </c>
      <c r="I237" s="48">
        <f>I238</f>
        <v>167785296</v>
      </c>
      <c r="J237" s="49">
        <f>J238</f>
        <v>0</v>
      </c>
    </row>
    <row r="238" spans="1:10" s="61" customFormat="1" ht="31.5" x14ac:dyDescent="0.2">
      <c r="A238" s="63" t="s">
        <v>148</v>
      </c>
      <c r="B238" s="63"/>
      <c r="C238" s="63"/>
      <c r="D238" s="21" t="s">
        <v>149</v>
      </c>
      <c r="E238" s="20"/>
      <c r="F238" s="41">
        <v>0</v>
      </c>
      <c r="G238" s="72">
        <f t="shared" si="13"/>
        <v>167785296</v>
      </c>
      <c r="H238" s="48">
        <f>H239+H240</f>
        <v>0</v>
      </c>
      <c r="I238" s="48">
        <f>I239+I240</f>
        <v>167785296</v>
      </c>
      <c r="J238" s="49">
        <f>J239+J240</f>
        <v>0</v>
      </c>
    </row>
    <row r="239" spans="1:10" s="61" customFormat="1" ht="18.75" x14ac:dyDescent="0.2">
      <c r="A239" s="32" t="s">
        <v>150</v>
      </c>
      <c r="B239" s="32" t="s">
        <v>145</v>
      </c>
      <c r="C239" s="32" t="s">
        <v>146</v>
      </c>
      <c r="D239" s="17" t="s">
        <v>147</v>
      </c>
      <c r="E239" s="26"/>
      <c r="F239" s="40">
        <v>0</v>
      </c>
      <c r="G239" s="72">
        <f t="shared" si="13"/>
        <v>134132527</v>
      </c>
      <c r="H239" s="48"/>
      <c r="I239" s="49">
        <v>134132527</v>
      </c>
      <c r="J239" s="49">
        <v>0</v>
      </c>
    </row>
    <row r="240" spans="1:10" s="61" customFormat="1" ht="47.25" x14ac:dyDescent="0.2">
      <c r="A240" s="32" t="s">
        <v>167</v>
      </c>
      <c r="B240" s="32" t="s">
        <v>168</v>
      </c>
      <c r="C240" s="32" t="s">
        <v>8</v>
      </c>
      <c r="D240" s="17" t="s">
        <v>201</v>
      </c>
      <c r="E240" s="26"/>
      <c r="F240" s="40"/>
      <c r="G240" s="72">
        <f>H240+I240</f>
        <v>33652769</v>
      </c>
      <c r="H240" s="48"/>
      <c r="I240" s="49">
        <v>33652769</v>
      </c>
      <c r="J240" s="49">
        <v>0</v>
      </c>
    </row>
    <row r="241" spans="1:10" s="61" customFormat="1" ht="18.75" x14ac:dyDescent="0.2">
      <c r="A241" s="32"/>
      <c r="B241" s="32"/>
      <c r="C241" s="32"/>
      <c r="D241" s="31" t="s">
        <v>2</v>
      </c>
      <c r="E241" s="20"/>
      <c r="F241" s="40"/>
      <c r="G241" s="72">
        <f t="shared" si="13"/>
        <v>0</v>
      </c>
      <c r="H241" s="48"/>
      <c r="I241" s="48"/>
      <c r="J241" s="49"/>
    </row>
    <row r="242" spans="1:10" s="62" customFormat="1" ht="19.5" x14ac:dyDescent="0.2">
      <c r="A242" s="64"/>
      <c r="B242" s="64"/>
      <c r="C242" s="64"/>
      <c r="D242" s="31" t="s">
        <v>480</v>
      </c>
      <c r="E242" s="24"/>
      <c r="F242" s="45"/>
      <c r="G242" s="74">
        <f t="shared" si="13"/>
        <v>5289800</v>
      </c>
      <c r="H242" s="82"/>
      <c r="I242" s="55">
        <v>5289800</v>
      </c>
      <c r="J242" s="55"/>
    </row>
    <row r="243" spans="1:10" s="62" customFormat="1" ht="19.5" x14ac:dyDescent="0.2">
      <c r="A243" s="64"/>
      <c r="B243" s="64"/>
      <c r="C243" s="64"/>
      <c r="D243" s="31" t="s">
        <v>169</v>
      </c>
      <c r="E243" s="27"/>
      <c r="F243" s="45"/>
      <c r="G243" s="74">
        <f t="shared" si="13"/>
        <v>28362969</v>
      </c>
      <c r="H243" s="82"/>
      <c r="I243" s="55">
        <v>28362969</v>
      </c>
      <c r="J243" s="55"/>
    </row>
    <row r="244" spans="1:10" s="61" customFormat="1" ht="42" customHeight="1" x14ac:dyDescent="0.2">
      <c r="A244" s="32"/>
      <c r="B244" s="32"/>
      <c r="C244" s="32"/>
      <c r="D244" s="17"/>
      <c r="E244" s="18" t="s">
        <v>219</v>
      </c>
      <c r="F244" s="18" t="s">
        <v>491</v>
      </c>
      <c r="G244" s="72">
        <f>H244+I244</f>
        <v>111412413</v>
      </c>
      <c r="H244" s="48">
        <f>H246</f>
        <v>13453463</v>
      </c>
      <c r="I244" s="48">
        <f>I246</f>
        <v>97958950</v>
      </c>
      <c r="J244" s="48">
        <f>J246</f>
        <v>97958950</v>
      </c>
    </row>
    <row r="245" spans="1:10" s="61" customFormat="1" ht="18.75" x14ac:dyDescent="0.2">
      <c r="A245" s="28"/>
      <c r="B245" s="28"/>
      <c r="C245" s="28"/>
      <c r="D245" s="28"/>
      <c r="E245" s="20" t="s">
        <v>2</v>
      </c>
      <c r="F245" s="20"/>
      <c r="G245" s="72">
        <f t="shared" si="13"/>
        <v>0</v>
      </c>
      <c r="H245" s="77"/>
      <c r="I245" s="77"/>
      <c r="J245" s="77"/>
    </row>
    <row r="246" spans="1:10" s="61" customFormat="1" ht="31.5" x14ac:dyDescent="0.2">
      <c r="A246" s="63" t="s">
        <v>158</v>
      </c>
      <c r="B246" s="63"/>
      <c r="C246" s="63"/>
      <c r="D246" s="21" t="s">
        <v>159</v>
      </c>
      <c r="E246" s="20"/>
      <c r="F246" s="20"/>
      <c r="G246" s="72">
        <f t="shared" si="13"/>
        <v>111412413</v>
      </c>
      <c r="H246" s="48">
        <f>H247</f>
        <v>13453463</v>
      </c>
      <c r="I246" s="48">
        <f>I247</f>
        <v>97958950</v>
      </c>
      <c r="J246" s="48">
        <f>J247</f>
        <v>97958950</v>
      </c>
    </row>
    <row r="247" spans="1:10" s="61" customFormat="1" ht="31.5" x14ac:dyDescent="0.2">
      <c r="A247" s="63" t="s">
        <v>160</v>
      </c>
      <c r="B247" s="63"/>
      <c r="C247" s="63"/>
      <c r="D247" s="21" t="s">
        <v>159</v>
      </c>
      <c r="E247" s="20"/>
      <c r="F247" s="20"/>
      <c r="G247" s="72">
        <f>H247+I247</f>
        <v>111412413</v>
      </c>
      <c r="H247" s="48">
        <f>H248+H252</f>
        <v>13453463</v>
      </c>
      <c r="I247" s="48">
        <f>I248+I252+I250</f>
        <v>97958950</v>
      </c>
      <c r="J247" s="48">
        <f>J248+J252+J250</f>
        <v>97958950</v>
      </c>
    </row>
    <row r="248" spans="1:10" s="62" customFormat="1" ht="18.75" x14ac:dyDescent="0.2">
      <c r="A248" s="32" t="s">
        <v>336</v>
      </c>
      <c r="B248" s="32" t="s">
        <v>297</v>
      </c>
      <c r="C248" s="32"/>
      <c r="D248" s="17" t="s">
        <v>298</v>
      </c>
      <c r="E248" s="24"/>
      <c r="F248" s="24"/>
      <c r="G248" s="72">
        <f t="shared" si="13"/>
        <v>14729488</v>
      </c>
      <c r="H248" s="49">
        <f>H249</f>
        <v>9460908</v>
      </c>
      <c r="I248" s="49">
        <f>I249</f>
        <v>5268580</v>
      </c>
      <c r="J248" s="49">
        <f>J249</f>
        <v>5268580</v>
      </c>
    </row>
    <row r="249" spans="1:10" s="62" customFormat="1" ht="19.5" x14ac:dyDescent="0.2">
      <c r="A249" s="64" t="s">
        <v>335</v>
      </c>
      <c r="B249" s="64" t="s">
        <v>299</v>
      </c>
      <c r="C249" s="64" t="s">
        <v>7</v>
      </c>
      <c r="D249" s="31" t="s">
        <v>125</v>
      </c>
      <c r="E249" s="24"/>
      <c r="F249" s="24"/>
      <c r="G249" s="74">
        <f t="shared" si="13"/>
        <v>14729488</v>
      </c>
      <c r="H249" s="55">
        <v>9460908</v>
      </c>
      <c r="I249" s="55">
        <v>5268580</v>
      </c>
      <c r="J249" s="55">
        <v>5268580</v>
      </c>
    </row>
    <row r="250" spans="1:10" s="62" customFormat="1" ht="72" customHeight="1" x14ac:dyDescent="0.2">
      <c r="A250" s="32" t="s">
        <v>493</v>
      </c>
      <c r="B250" s="32" t="s">
        <v>9</v>
      </c>
      <c r="C250" s="32"/>
      <c r="D250" s="17" t="s">
        <v>497</v>
      </c>
      <c r="E250" s="24"/>
      <c r="F250" s="24"/>
      <c r="G250" s="74">
        <f t="shared" si="13"/>
        <v>92690370</v>
      </c>
      <c r="H250" s="55">
        <v>0</v>
      </c>
      <c r="I250" s="55">
        <f>I251</f>
        <v>92690370</v>
      </c>
      <c r="J250" s="55">
        <f>J251</f>
        <v>92690370</v>
      </c>
    </row>
    <row r="251" spans="1:10" s="105" customFormat="1" ht="19.5" x14ac:dyDescent="0.2">
      <c r="A251" s="64" t="s">
        <v>494</v>
      </c>
      <c r="B251" s="64" t="s">
        <v>495</v>
      </c>
      <c r="C251" s="64" t="s">
        <v>7</v>
      </c>
      <c r="D251" s="31" t="s">
        <v>496</v>
      </c>
      <c r="E251" s="24"/>
      <c r="F251" s="24"/>
      <c r="G251" s="74">
        <f t="shared" si="13"/>
        <v>92690370</v>
      </c>
      <c r="H251" s="55"/>
      <c r="I251" s="55">
        <v>92690370</v>
      </c>
      <c r="J251" s="55">
        <v>92690370</v>
      </c>
    </row>
    <row r="252" spans="1:10" s="62" customFormat="1" ht="51" customHeight="1" x14ac:dyDescent="0.2">
      <c r="A252" s="101" t="s">
        <v>394</v>
      </c>
      <c r="B252" s="101" t="s">
        <v>168</v>
      </c>
      <c r="C252" s="101" t="s">
        <v>8</v>
      </c>
      <c r="D252" s="102" t="s">
        <v>393</v>
      </c>
      <c r="E252" s="108"/>
      <c r="F252" s="108"/>
      <c r="G252" s="99">
        <f>H252+I252</f>
        <v>3992555</v>
      </c>
      <c r="H252" s="111">
        <v>3992555</v>
      </c>
      <c r="I252" s="111"/>
      <c r="J252" s="111"/>
    </row>
    <row r="253" spans="1:10" s="61" customFormat="1" ht="63.75" customHeight="1" x14ac:dyDescent="0.2">
      <c r="A253" s="32"/>
      <c r="B253" s="32"/>
      <c r="C253" s="32"/>
      <c r="D253" s="17"/>
      <c r="E253" s="26" t="s">
        <v>366</v>
      </c>
      <c r="F253" s="18" t="s">
        <v>370</v>
      </c>
      <c r="G253" s="72">
        <f t="shared" si="13"/>
        <v>1500000</v>
      </c>
      <c r="H253" s="48">
        <f>H255</f>
        <v>1500000</v>
      </c>
      <c r="I253" s="49"/>
      <c r="J253" s="49"/>
    </row>
    <row r="254" spans="1:10" s="61" customFormat="1" ht="18.75" x14ac:dyDescent="0.2">
      <c r="A254" s="32"/>
      <c r="B254" s="32"/>
      <c r="C254" s="32"/>
      <c r="D254" s="17"/>
      <c r="E254" s="20" t="s">
        <v>2</v>
      </c>
      <c r="F254" s="66"/>
      <c r="G254" s="72">
        <f t="shared" si="13"/>
        <v>0</v>
      </c>
      <c r="H254" s="48"/>
      <c r="I254" s="49"/>
      <c r="J254" s="49"/>
    </row>
    <row r="255" spans="1:10" s="61" customFormat="1" ht="55.5" customHeight="1" x14ac:dyDescent="0.2">
      <c r="A255" s="63" t="s">
        <v>252</v>
      </c>
      <c r="B255" s="63"/>
      <c r="C255" s="63"/>
      <c r="D255" s="21" t="s">
        <v>253</v>
      </c>
      <c r="E255" s="20"/>
      <c r="F255" s="20"/>
      <c r="G255" s="72">
        <f t="shared" si="13"/>
        <v>1500000</v>
      </c>
      <c r="H255" s="48">
        <f>H256</f>
        <v>1500000</v>
      </c>
      <c r="I255" s="49"/>
      <c r="J255" s="49"/>
    </row>
    <row r="256" spans="1:10" s="61" customFormat="1" ht="55.5" customHeight="1" x14ac:dyDescent="0.2">
      <c r="A256" s="63" t="s">
        <v>254</v>
      </c>
      <c r="B256" s="63"/>
      <c r="C256" s="63"/>
      <c r="D256" s="21" t="s">
        <v>253</v>
      </c>
      <c r="E256" s="20"/>
      <c r="F256" s="20"/>
      <c r="G256" s="72">
        <f>H256+I256</f>
        <v>1500000</v>
      </c>
      <c r="H256" s="48">
        <f>H257+H261+H263+H259</f>
        <v>1500000</v>
      </c>
      <c r="I256" s="49">
        <f>I262</f>
        <v>0</v>
      </c>
      <c r="J256" s="49">
        <f>J262</f>
        <v>0</v>
      </c>
    </row>
    <row r="257" spans="1:10" s="61" customFormat="1" ht="18.75" x14ac:dyDescent="0.2">
      <c r="A257" s="32" t="s">
        <v>316</v>
      </c>
      <c r="B257" s="32" t="s">
        <v>297</v>
      </c>
      <c r="C257" s="32"/>
      <c r="D257" s="43" t="s">
        <v>298</v>
      </c>
      <c r="E257" s="20"/>
      <c r="F257" s="20"/>
      <c r="G257" s="72">
        <f>H257+I257</f>
        <v>250000</v>
      </c>
      <c r="H257" s="49">
        <f>H258</f>
        <v>250000</v>
      </c>
      <c r="I257" s="49"/>
      <c r="J257" s="49"/>
    </row>
    <row r="258" spans="1:10" s="62" customFormat="1" ht="19.5" x14ac:dyDescent="0.2">
      <c r="A258" s="64" t="s">
        <v>301</v>
      </c>
      <c r="B258" s="64" t="s">
        <v>299</v>
      </c>
      <c r="C258" s="64" t="s">
        <v>300</v>
      </c>
      <c r="D258" s="31" t="s">
        <v>125</v>
      </c>
      <c r="E258" s="24"/>
      <c r="F258" s="24"/>
      <c r="G258" s="74">
        <f>H258</f>
        <v>250000</v>
      </c>
      <c r="H258" s="55">
        <v>250000</v>
      </c>
      <c r="I258" s="55"/>
      <c r="J258" s="55"/>
    </row>
    <row r="259" spans="1:10" s="61" customFormat="1" ht="18.75" x14ac:dyDescent="0.2">
      <c r="A259" s="32" t="s">
        <v>302</v>
      </c>
      <c r="B259" s="32" t="s">
        <v>271</v>
      </c>
      <c r="C259" s="32"/>
      <c r="D259" s="17" t="s">
        <v>272</v>
      </c>
      <c r="E259" s="20"/>
      <c r="F259" s="20"/>
      <c r="G259" s="72">
        <f>H259</f>
        <v>816000</v>
      </c>
      <c r="H259" s="49">
        <f>H260</f>
        <v>816000</v>
      </c>
      <c r="I259" s="49"/>
      <c r="J259" s="49"/>
    </row>
    <row r="260" spans="1:10" s="62" customFormat="1" ht="31.5" x14ac:dyDescent="0.2">
      <c r="A260" s="64" t="s">
        <v>262</v>
      </c>
      <c r="B260" s="64" t="s">
        <v>130</v>
      </c>
      <c r="C260" s="64" t="s">
        <v>12</v>
      </c>
      <c r="D260" s="31" t="s">
        <v>121</v>
      </c>
      <c r="E260" s="24"/>
      <c r="F260" s="24"/>
      <c r="G260" s="74">
        <f>H260</f>
        <v>816000</v>
      </c>
      <c r="H260" s="55">
        <v>816000</v>
      </c>
      <c r="I260" s="55"/>
      <c r="J260" s="55"/>
    </row>
    <row r="261" spans="1:10" s="61" customFormat="1" ht="18.75" x14ac:dyDescent="0.2">
      <c r="A261" s="32" t="s">
        <v>294</v>
      </c>
      <c r="B261" s="32" t="s">
        <v>295</v>
      </c>
      <c r="C261" s="32"/>
      <c r="D261" s="17" t="s">
        <v>296</v>
      </c>
      <c r="E261" s="20"/>
      <c r="F261" s="20"/>
      <c r="G261" s="72">
        <f t="shared" si="13"/>
        <v>80000</v>
      </c>
      <c r="H261" s="49">
        <f>H262</f>
        <v>80000</v>
      </c>
      <c r="I261" s="49"/>
      <c r="J261" s="49"/>
    </row>
    <row r="262" spans="1:10" s="62" customFormat="1" ht="19.5" x14ac:dyDescent="0.2">
      <c r="A262" s="64" t="s">
        <v>259</v>
      </c>
      <c r="B262" s="64" t="s">
        <v>132</v>
      </c>
      <c r="C262" s="64" t="s">
        <v>15</v>
      </c>
      <c r="D262" s="31" t="s">
        <v>131</v>
      </c>
      <c r="E262" s="27"/>
      <c r="F262" s="45"/>
      <c r="G262" s="74">
        <f t="shared" si="13"/>
        <v>80000</v>
      </c>
      <c r="H262" s="55">
        <v>80000</v>
      </c>
      <c r="I262" s="55"/>
      <c r="J262" s="55"/>
    </row>
    <row r="263" spans="1:10" s="61" customFormat="1" ht="18.75" x14ac:dyDescent="0.2">
      <c r="A263" s="32" t="s">
        <v>291</v>
      </c>
      <c r="B263" s="32" t="s">
        <v>292</v>
      </c>
      <c r="C263" s="32"/>
      <c r="D263" s="17" t="s">
        <v>293</v>
      </c>
      <c r="E263" s="26"/>
      <c r="F263" s="40"/>
      <c r="G263" s="72">
        <f t="shared" si="13"/>
        <v>354000</v>
      </c>
      <c r="H263" s="49">
        <f>H264</f>
        <v>354000</v>
      </c>
      <c r="I263" s="49"/>
      <c r="J263" s="49"/>
    </row>
    <row r="264" spans="1:10" s="62" customFormat="1" ht="47.25" x14ac:dyDescent="0.2">
      <c r="A264" s="64" t="s">
        <v>255</v>
      </c>
      <c r="B264" s="64" t="s">
        <v>45</v>
      </c>
      <c r="C264" s="64" t="s">
        <v>16</v>
      </c>
      <c r="D264" s="31" t="s">
        <v>112</v>
      </c>
      <c r="E264" s="27"/>
      <c r="F264" s="45"/>
      <c r="G264" s="74">
        <f t="shared" si="13"/>
        <v>354000</v>
      </c>
      <c r="H264" s="55">
        <v>354000</v>
      </c>
      <c r="I264" s="55"/>
      <c r="J264" s="55"/>
    </row>
    <row r="265" spans="1:10" s="61" customFormat="1" ht="47.25" x14ac:dyDescent="0.2">
      <c r="A265" s="32"/>
      <c r="B265" s="32"/>
      <c r="C265" s="32"/>
      <c r="D265" s="17"/>
      <c r="E265" s="18" t="s">
        <v>261</v>
      </c>
      <c r="F265" s="18" t="s">
        <v>364</v>
      </c>
      <c r="G265" s="72">
        <f>G267</f>
        <v>2445100</v>
      </c>
      <c r="H265" s="48">
        <f>H267</f>
        <v>2445100</v>
      </c>
      <c r="I265" s="49"/>
      <c r="J265" s="49"/>
    </row>
    <row r="266" spans="1:10" s="61" customFormat="1" ht="23.25" customHeight="1" x14ac:dyDescent="0.2">
      <c r="A266" s="32"/>
      <c r="B266" s="32"/>
      <c r="C266" s="32"/>
      <c r="D266" s="17"/>
      <c r="E266" s="20" t="s">
        <v>2</v>
      </c>
      <c r="F266" s="40"/>
      <c r="G266" s="72"/>
      <c r="H266" s="48"/>
      <c r="I266" s="49"/>
      <c r="J266" s="49"/>
    </row>
    <row r="267" spans="1:10" s="61" customFormat="1" ht="37.5" customHeight="1" x14ac:dyDescent="0.2">
      <c r="A267" s="63" t="s">
        <v>31</v>
      </c>
      <c r="B267" s="63"/>
      <c r="C267" s="63"/>
      <c r="D267" s="21" t="s">
        <v>10</v>
      </c>
      <c r="E267" s="24"/>
      <c r="F267" s="40"/>
      <c r="G267" s="72">
        <f>H267</f>
        <v>2445100</v>
      </c>
      <c r="H267" s="48">
        <f>H268</f>
        <v>2445100</v>
      </c>
      <c r="I267" s="49"/>
      <c r="J267" s="49"/>
    </row>
    <row r="268" spans="1:10" s="61" customFormat="1" ht="37.5" customHeight="1" x14ac:dyDescent="0.2">
      <c r="A268" s="63" t="s">
        <v>32</v>
      </c>
      <c r="B268" s="63"/>
      <c r="C268" s="63"/>
      <c r="D268" s="21" t="s">
        <v>10</v>
      </c>
      <c r="E268" s="24"/>
      <c r="F268" s="40"/>
      <c r="G268" s="72">
        <f>H268</f>
        <v>2445100</v>
      </c>
      <c r="H268" s="48">
        <f>H269+H271</f>
        <v>2445100</v>
      </c>
      <c r="I268" s="49"/>
      <c r="J268" s="49"/>
    </row>
    <row r="269" spans="1:10" s="61" customFormat="1" ht="37.5" customHeight="1" x14ac:dyDescent="0.2">
      <c r="A269" s="32" t="s">
        <v>287</v>
      </c>
      <c r="B269" s="32" t="s">
        <v>288</v>
      </c>
      <c r="C269" s="32"/>
      <c r="D269" s="17" t="s">
        <v>289</v>
      </c>
      <c r="E269" s="24"/>
      <c r="F269" s="40"/>
      <c r="G269" s="72">
        <f>H269+I269</f>
        <v>1958200</v>
      </c>
      <c r="H269" s="49">
        <f>H270</f>
        <v>1958200</v>
      </c>
      <c r="I269" s="49"/>
      <c r="J269" s="49"/>
    </row>
    <row r="270" spans="1:10" s="62" customFormat="1" ht="37.5" customHeight="1" x14ac:dyDescent="0.2">
      <c r="A270" s="64" t="s">
        <v>62</v>
      </c>
      <c r="B270" s="64">
        <v>3112</v>
      </c>
      <c r="C270" s="64" t="s">
        <v>9</v>
      </c>
      <c r="D270" s="31" t="s">
        <v>36</v>
      </c>
      <c r="E270" s="24"/>
      <c r="F270" s="45"/>
      <c r="G270" s="74">
        <f>H270</f>
        <v>1958200</v>
      </c>
      <c r="H270" s="55">
        <v>1958200</v>
      </c>
      <c r="I270" s="55"/>
      <c r="J270" s="55"/>
    </row>
    <row r="271" spans="1:10" s="61" customFormat="1" ht="29.25" customHeight="1" x14ac:dyDescent="0.2">
      <c r="A271" s="32" t="s">
        <v>290</v>
      </c>
      <c r="B271" s="32" t="s">
        <v>271</v>
      </c>
      <c r="C271" s="32"/>
      <c r="D271" s="17" t="s">
        <v>272</v>
      </c>
      <c r="E271" s="24"/>
      <c r="F271" s="40"/>
      <c r="G271" s="72">
        <f>H271+I271</f>
        <v>486900</v>
      </c>
      <c r="H271" s="49">
        <f>H272</f>
        <v>486900</v>
      </c>
      <c r="I271" s="49"/>
      <c r="J271" s="49"/>
    </row>
    <row r="272" spans="1:10" s="62" customFormat="1" ht="37.5" customHeight="1" x14ac:dyDescent="0.2">
      <c r="A272" s="64" t="s">
        <v>120</v>
      </c>
      <c r="B272" s="64" t="s">
        <v>130</v>
      </c>
      <c r="C272" s="64" t="s">
        <v>12</v>
      </c>
      <c r="D272" s="31" t="s">
        <v>121</v>
      </c>
      <c r="E272" s="24"/>
      <c r="F272" s="45"/>
      <c r="G272" s="74">
        <f>H272</f>
        <v>486900</v>
      </c>
      <c r="H272" s="55">
        <v>486900</v>
      </c>
      <c r="I272" s="55"/>
      <c r="J272" s="55"/>
    </row>
    <row r="273" spans="1:10" s="62" customFormat="1" ht="31.5" x14ac:dyDescent="0.2">
      <c r="A273" s="32"/>
      <c r="B273" s="32"/>
      <c r="C273" s="32"/>
      <c r="D273" s="17"/>
      <c r="E273" s="18" t="s">
        <v>399</v>
      </c>
      <c r="F273" s="18" t="s">
        <v>545</v>
      </c>
      <c r="G273" s="72">
        <f>G275</f>
        <v>24019238</v>
      </c>
      <c r="H273" s="72">
        <f>H275</f>
        <v>24019238</v>
      </c>
      <c r="I273" s="72">
        <f>I275</f>
        <v>0</v>
      </c>
      <c r="J273" s="72">
        <f>J275</f>
        <v>0</v>
      </c>
    </row>
    <row r="274" spans="1:10" s="61" customFormat="1" ht="18.75" x14ac:dyDescent="0.2">
      <c r="A274" s="32"/>
      <c r="B274" s="32"/>
      <c r="C274" s="32"/>
      <c r="D274" s="17"/>
      <c r="E274" s="20" t="s">
        <v>2</v>
      </c>
      <c r="F274" s="20"/>
      <c r="G274" s="72">
        <f>H274+I274</f>
        <v>0</v>
      </c>
      <c r="H274" s="49"/>
      <c r="I274" s="49"/>
      <c r="J274" s="49"/>
    </row>
    <row r="275" spans="1:10" s="120" customFormat="1" ht="47.25" x14ac:dyDescent="0.2">
      <c r="A275" s="63" t="s">
        <v>395</v>
      </c>
      <c r="B275" s="63"/>
      <c r="C275" s="63"/>
      <c r="D275" s="21" t="s">
        <v>400</v>
      </c>
      <c r="E275" s="26"/>
      <c r="F275" s="26"/>
      <c r="G275" s="72">
        <f>G276</f>
        <v>24019238</v>
      </c>
      <c r="H275" s="72">
        <f>H276</f>
        <v>24019238</v>
      </c>
      <c r="I275" s="72">
        <f>I276</f>
        <v>0</v>
      </c>
      <c r="J275" s="72">
        <f>J276</f>
        <v>0</v>
      </c>
    </row>
    <row r="276" spans="1:10" s="68" customFormat="1" ht="47.25" x14ac:dyDescent="0.2">
      <c r="A276" s="118" t="s">
        <v>396</v>
      </c>
      <c r="B276" s="118"/>
      <c r="C276" s="118"/>
      <c r="D276" s="97" t="s">
        <v>400</v>
      </c>
      <c r="E276" s="119"/>
      <c r="F276" s="119"/>
      <c r="G276" s="99">
        <f>H276+I276</f>
        <v>24019238</v>
      </c>
      <c r="H276" s="99">
        <f>H278+H279+H280+H281+H282+H283+H284+H286</f>
        <v>24019238</v>
      </c>
      <c r="I276" s="99">
        <f>I278</f>
        <v>0</v>
      </c>
      <c r="J276" s="99">
        <f>J278</f>
        <v>0</v>
      </c>
    </row>
    <row r="277" spans="1:10" s="68" customFormat="1" ht="18.75" x14ac:dyDescent="0.2">
      <c r="A277" s="32" t="s">
        <v>468</v>
      </c>
      <c r="B277" s="32" t="s">
        <v>469</v>
      </c>
      <c r="C277" s="32"/>
      <c r="D277" s="34" t="s">
        <v>398</v>
      </c>
      <c r="E277" s="26"/>
      <c r="F277" s="26"/>
      <c r="G277" s="72">
        <f>G278</f>
        <v>594100</v>
      </c>
      <c r="H277" s="72">
        <f>H278</f>
        <v>594100</v>
      </c>
      <c r="I277" s="72">
        <f>I278</f>
        <v>0</v>
      </c>
      <c r="J277" s="72">
        <f>J278</f>
        <v>0</v>
      </c>
    </row>
    <row r="278" spans="1:10" s="69" customFormat="1" ht="31.5" x14ac:dyDescent="0.2">
      <c r="A278" s="64" t="s">
        <v>465</v>
      </c>
      <c r="B278" s="64" t="s">
        <v>466</v>
      </c>
      <c r="C278" s="64" t="s">
        <v>397</v>
      </c>
      <c r="D278" s="39" t="s">
        <v>467</v>
      </c>
      <c r="E278" s="27"/>
      <c r="F278" s="27"/>
      <c r="G278" s="74">
        <f>H278+I278</f>
        <v>594100</v>
      </c>
      <c r="H278" s="55">
        <v>594100</v>
      </c>
      <c r="I278" s="82"/>
      <c r="J278" s="82"/>
    </row>
    <row r="279" spans="1:10" s="61" customFormat="1" ht="18.75" x14ac:dyDescent="0.2">
      <c r="A279" s="32" t="s">
        <v>401</v>
      </c>
      <c r="B279" s="32" t="s">
        <v>402</v>
      </c>
      <c r="C279" s="32" t="s">
        <v>403</v>
      </c>
      <c r="D279" s="34" t="s">
        <v>404</v>
      </c>
      <c r="E279" s="60"/>
      <c r="F279" s="71"/>
      <c r="G279" s="80">
        <f>H279+I279</f>
        <v>50000</v>
      </c>
      <c r="H279" s="80">
        <v>50000</v>
      </c>
      <c r="I279" s="72"/>
      <c r="J279" s="72"/>
    </row>
    <row r="280" spans="1:10" s="61" customFormat="1" ht="30" customHeight="1" x14ac:dyDescent="0.2">
      <c r="A280" s="32" t="s">
        <v>405</v>
      </c>
      <c r="B280" s="32" t="s">
        <v>406</v>
      </c>
      <c r="C280" s="32" t="s">
        <v>407</v>
      </c>
      <c r="D280" s="34" t="s">
        <v>408</v>
      </c>
      <c r="E280" s="60"/>
      <c r="F280" s="71"/>
      <c r="G280" s="80">
        <f t="shared" ref="G280:G291" si="14">H280+I280</f>
        <v>349000</v>
      </c>
      <c r="H280" s="80">
        <v>349000</v>
      </c>
      <c r="I280" s="72"/>
      <c r="J280" s="72"/>
    </row>
    <row r="281" spans="1:10" s="61" customFormat="1" ht="18.75" x14ac:dyDescent="0.2">
      <c r="A281" s="32" t="s">
        <v>409</v>
      </c>
      <c r="B281" s="32" t="s">
        <v>410</v>
      </c>
      <c r="C281" s="32" t="s">
        <v>411</v>
      </c>
      <c r="D281" s="34" t="s">
        <v>412</v>
      </c>
      <c r="E281" s="60"/>
      <c r="F281" s="71"/>
      <c r="G281" s="80">
        <f t="shared" si="14"/>
        <v>400000</v>
      </c>
      <c r="H281" s="80">
        <v>400000</v>
      </c>
      <c r="I281" s="72"/>
      <c r="J281" s="72"/>
    </row>
    <row r="282" spans="1:10" s="61" customFormat="1" ht="18.75" x14ac:dyDescent="0.2">
      <c r="A282" s="32" t="s">
        <v>413</v>
      </c>
      <c r="B282" s="32" t="s">
        <v>414</v>
      </c>
      <c r="C282" s="32" t="s">
        <v>411</v>
      </c>
      <c r="D282" s="34" t="s">
        <v>415</v>
      </c>
      <c r="E282" s="60"/>
      <c r="F282" s="71"/>
      <c r="G282" s="80">
        <f t="shared" si="14"/>
        <v>2954437</v>
      </c>
      <c r="H282" s="80">
        <v>2954437</v>
      </c>
      <c r="I282" s="72"/>
      <c r="J282" s="72"/>
    </row>
    <row r="283" spans="1:10" s="61" customFormat="1" ht="30" customHeight="1" x14ac:dyDescent="0.2">
      <c r="A283" s="32" t="s">
        <v>416</v>
      </c>
      <c r="B283" s="32" t="s">
        <v>417</v>
      </c>
      <c r="C283" s="32" t="s">
        <v>418</v>
      </c>
      <c r="D283" s="34" t="s">
        <v>419</v>
      </c>
      <c r="E283" s="60"/>
      <c r="F283" s="71"/>
      <c r="G283" s="80">
        <f t="shared" si="14"/>
        <v>2453101</v>
      </c>
      <c r="H283" s="80">
        <v>2453101</v>
      </c>
      <c r="I283" s="72"/>
      <c r="J283" s="72"/>
    </row>
    <row r="284" spans="1:10" s="61" customFormat="1" ht="30" customHeight="1" x14ac:dyDescent="0.2">
      <c r="A284" s="32" t="s">
        <v>420</v>
      </c>
      <c r="B284" s="32" t="s">
        <v>295</v>
      </c>
      <c r="C284" s="32"/>
      <c r="D284" s="34" t="s">
        <v>421</v>
      </c>
      <c r="E284" s="60"/>
      <c r="F284" s="71"/>
      <c r="G284" s="80">
        <f t="shared" si="14"/>
        <v>16341000</v>
      </c>
      <c r="H284" s="80">
        <f>H285</f>
        <v>16341000</v>
      </c>
      <c r="I284" s="72"/>
      <c r="J284" s="72"/>
    </row>
    <row r="285" spans="1:10" s="62" customFormat="1" ht="30" customHeight="1" x14ac:dyDescent="0.2">
      <c r="A285" s="64" t="s">
        <v>422</v>
      </c>
      <c r="B285" s="64" t="s">
        <v>132</v>
      </c>
      <c r="C285" s="64" t="s">
        <v>15</v>
      </c>
      <c r="D285" s="39" t="s">
        <v>131</v>
      </c>
      <c r="E285" s="91"/>
      <c r="F285" s="92"/>
      <c r="G285" s="84">
        <f t="shared" si="14"/>
        <v>16341000</v>
      </c>
      <c r="H285" s="84">
        <v>16341000</v>
      </c>
      <c r="I285" s="74"/>
      <c r="J285" s="74"/>
    </row>
    <row r="286" spans="1:10" s="61" customFormat="1" ht="30" customHeight="1" x14ac:dyDescent="0.2">
      <c r="A286" s="28">
        <v>1018410</v>
      </c>
      <c r="B286" s="28">
        <v>8410</v>
      </c>
      <c r="C286" s="32" t="s">
        <v>483</v>
      </c>
      <c r="D286" s="59" t="s">
        <v>423</v>
      </c>
      <c r="E286" s="60"/>
      <c r="F286" s="71"/>
      <c r="G286" s="80">
        <f t="shared" si="14"/>
        <v>877600</v>
      </c>
      <c r="H286" s="80">
        <v>877600</v>
      </c>
      <c r="I286" s="72"/>
      <c r="J286" s="72"/>
    </row>
    <row r="287" spans="1:10" s="68" customFormat="1" ht="78.75" x14ac:dyDescent="0.2">
      <c r="A287" s="63"/>
      <c r="B287" s="63"/>
      <c r="C287" s="63"/>
      <c r="D287" s="33"/>
      <c r="E287" s="18" t="s">
        <v>564</v>
      </c>
      <c r="F287" s="18" t="s">
        <v>546</v>
      </c>
      <c r="G287" s="72">
        <f t="shared" si="14"/>
        <v>5900000</v>
      </c>
      <c r="H287" s="48">
        <f>H289+H292+H295</f>
        <v>5900000</v>
      </c>
      <c r="I287" s="48">
        <f>I289+I361</f>
        <v>0</v>
      </c>
      <c r="J287" s="48">
        <f>J289+J361</f>
        <v>0</v>
      </c>
    </row>
    <row r="288" spans="1:10" s="61" customFormat="1" ht="18.75" x14ac:dyDescent="0.2">
      <c r="A288" s="28"/>
      <c r="B288" s="28"/>
      <c r="C288" s="28"/>
      <c r="D288" s="28"/>
      <c r="E288" s="20" t="s">
        <v>2</v>
      </c>
      <c r="F288" s="20"/>
      <c r="G288" s="72">
        <f t="shared" si="14"/>
        <v>0</v>
      </c>
      <c r="H288" s="77"/>
      <c r="I288" s="77"/>
      <c r="J288" s="77"/>
    </row>
    <row r="289" spans="1:10" s="61" customFormat="1" ht="31.5" x14ac:dyDescent="0.2">
      <c r="A289" s="63" t="s">
        <v>424</v>
      </c>
      <c r="B289" s="63"/>
      <c r="C289" s="63"/>
      <c r="D289" s="21" t="s">
        <v>425</v>
      </c>
      <c r="E289" s="20"/>
      <c r="F289" s="20"/>
      <c r="G289" s="72">
        <f t="shared" si="14"/>
        <v>3500000</v>
      </c>
      <c r="H289" s="48">
        <f t="shared" ref="H289:J290" si="15">H290</f>
        <v>3500000</v>
      </c>
      <c r="I289" s="48">
        <f t="shared" si="15"/>
        <v>0</v>
      </c>
      <c r="J289" s="48">
        <f t="shared" si="15"/>
        <v>0</v>
      </c>
    </row>
    <row r="290" spans="1:10" s="61" customFormat="1" ht="31.5" x14ac:dyDescent="0.2">
      <c r="A290" s="63" t="s">
        <v>426</v>
      </c>
      <c r="B290" s="63"/>
      <c r="C290" s="63"/>
      <c r="D290" s="21" t="s">
        <v>425</v>
      </c>
      <c r="E290" s="20"/>
      <c r="F290" s="20"/>
      <c r="G290" s="72">
        <f t="shared" si="14"/>
        <v>3500000</v>
      </c>
      <c r="H290" s="48">
        <f t="shared" si="15"/>
        <v>3500000</v>
      </c>
      <c r="I290" s="48">
        <f t="shared" si="15"/>
        <v>0</v>
      </c>
      <c r="J290" s="48">
        <f t="shared" si="15"/>
        <v>0</v>
      </c>
    </row>
    <row r="291" spans="1:10" s="61" customFormat="1" ht="31.5" x14ac:dyDescent="0.2">
      <c r="A291" s="32" t="s">
        <v>427</v>
      </c>
      <c r="B291" s="32" t="s">
        <v>428</v>
      </c>
      <c r="C291" s="32" t="s">
        <v>30</v>
      </c>
      <c r="D291" s="17" t="s">
        <v>429</v>
      </c>
      <c r="E291" s="20"/>
      <c r="F291" s="20"/>
      <c r="G291" s="72">
        <f t="shared" si="14"/>
        <v>3500000</v>
      </c>
      <c r="H291" s="49">
        <v>3500000</v>
      </c>
      <c r="I291" s="49"/>
      <c r="J291" s="49"/>
    </row>
    <row r="292" spans="1:10" s="61" customFormat="1" ht="31.5" x14ac:dyDescent="0.2">
      <c r="A292" s="63" t="s">
        <v>86</v>
      </c>
      <c r="B292" s="32"/>
      <c r="C292" s="32"/>
      <c r="D292" s="21" t="s">
        <v>24</v>
      </c>
      <c r="E292" s="20"/>
      <c r="F292" s="20"/>
      <c r="G292" s="72">
        <f>H292+I292</f>
        <v>700000</v>
      </c>
      <c r="H292" s="48">
        <f>H293</f>
        <v>700000</v>
      </c>
      <c r="I292" s="48"/>
      <c r="J292" s="48"/>
    </row>
    <row r="293" spans="1:10" s="61" customFormat="1" ht="31.5" x14ac:dyDescent="0.2">
      <c r="A293" s="63" t="s">
        <v>87</v>
      </c>
      <c r="B293" s="32"/>
      <c r="C293" s="32"/>
      <c r="D293" s="21" t="s">
        <v>115</v>
      </c>
      <c r="E293" s="20"/>
      <c r="F293" s="20"/>
      <c r="G293" s="72">
        <f>H293+I293</f>
        <v>700000</v>
      </c>
      <c r="H293" s="48">
        <f>H294</f>
        <v>700000</v>
      </c>
      <c r="I293" s="48"/>
      <c r="J293" s="48"/>
    </row>
    <row r="294" spans="1:10" s="61" customFormat="1" ht="18.75" x14ac:dyDescent="0.2">
      <c r="A294" s="32" t="s">
        <v>430</v>
      </c>
      <c r="B294" s="32" t="s">
        <v>92</v>
      </c>
      <c r="C294" s="32" t="s">
        <v>4</v>
      </c>
      <c r="D294" s="34" t="s">
        <v>431</v>
      </c>
      <c r="E294" s="20"/>
      <c r="F294" s="20"/>
      <c r="G294" s="72">
        <f>H294+I294</f>
        <v>700000</v>
      </c>
      <c r="H294" s="72">
        <v>700000</v>
      </c>
      <c r="I294" s="72">
        <f>I292+I293</f>
        <v>0</v>
      </c>
      <c r="J294" s="49"/>
    </row>
    <row r="295" spans="1:10" s="68" customFormat="1" ht="31.5" x14ac:dyDescent="0.2">
      <c r="A295" s="63" t="s">
        <v>432</v>
      </c>
      <c r="B295" s="63"/>
      <c r="C295" s="63"/>
      <c r="D295" s="21" t="s">
        <v>433</v>
      </c>
      <c r="E295" s="26"/>
      <c r="F295" s="26"/>
      <c r="G295" s="72">
        <f t="shared" ref="G295:G318" si="16">H295+I295</f>
        <v>1700000</v>
      </c>
      <c r="H295" s="48">
        <f t="shared" ref="H295:J296" si="17">H296</f>
        <v>1700000</v>
      </c>
      <c r="I295" s="48">
        <f t="shared" si="17"/>
        <v>0</v>
      </c>
      <c r="J295" s="48">
        <f t="shared" si="17"/>
        <v>0</v>
      </c>
    </row>
    <row r="296" spans="1:10" s="68" customFormat="1" ht="31.5" x14ac:dyDescent="0.2">
      <c r="A296" s="63" t="s">
        <v>434</v>
      </c>
      <c r="B296" s="63"/>
      <c r="C296" s="63"/>
      <c r="D296" s="21" t="s">
        <v>433</v>
      </c>
      <c r="E296" s="26"/>
      <c r="F296" s="26"/>
      <c r="G296" s="72">
        <f t="shared" si="16"/>
        <v>1700000</v>
      </c>
      <c r="H296" s="48">
        <f t="shared" si="17"/>
        <v>1700000</v>
      </c>
      <c r="I296" s="48">
        <f t="shared" si="17"/>
        <v>0</v>
      </c>
      <c r="J296" s="48">
        <f t="shared" si="17"/>
        <v>0</v>
      </c>
    </row>
    <row r="297" spans="1:10" s="61" customFormat="1" ht="18.75" x14ac:dyDescent="0.2">
      <c r="A297" s="32" t="s">
        <v>435</v>
      </c>
      <c r="B297" s="65" t="s">
        <v>132</v>
      </c>
      <c r="C297" s="65" t="s">
        <v>15</v>
      </c>
      <c r="D297" s="25" t="s">
        <v>131</v>
      </c>
      <c r="E297" s="26"/>
      <c r="F297" s="26"/>
      <c r="G297" s="72">
        <f t="shared" si="16"/>
        <v>1700000</v>
      </c>
      <c r="H297" s="49">
        <v>1700000</v>
      </c>
      <c r="I297" s="49"/>
      <c r="J297" s="49"/>
    </row>
    <row r="298" spans="1:10" s="61" customFormat="1" ht="81" customHeight="1" x14ac:dyDescent="0.2">
      <c r="A298" s="32"/>
      <c r="B298" s="32"/>
      <c r="C298" s="32"/>
      <c r="D298" s="17"/>
      <c r="E298" s="26" t="s">
        <v>547</v>
      </c>
      <c r="F298" s="18" t="s">
        <v>548</v>
      </c>
      <c r="G298" s="72">
        <f t="shared" si="16"/>
        <v>13690000</v>
      </c>
      <c r="H298" s="48">
        <f>H300</f>
        <v>13690000</v>
      </c>
      <c r="I298" s="48"/>
      <c r="J298" s="48"/>
    </row>
    <row r="299" spans="1:10" s="61" customFormat="1" ht="21" customHeight="1" x14ac:dyDescent="0.2">
      <c r="A299" s="32"/>
      <c r="B299" s="32"/>
      <c r="C299" s="32"/>
      <c r="D299" s="17"/>
      <c r="E299" s="20" t="s">
        <v>2</v>
      </c>
      <c r="F299" s="18"/>
      <c r="G299" s="72"/>
      <c r="H299" s="48"/>
      <c r="I299" s="48"/>
      <c r="J299" s="48"/>
    </row>
    <row r="300" spans="1:10" s="113" customFormat="1" ht="47.25" x14ac:dyDescent="0.2">
      <c r="A300" s="63" t="s">
        <v>436</v>
      </c>
      <c r="B300" s="63"/>
      <c r="C300" s="63"/>
      <c r="D300" s="52" t="s">
        <v>460</v>
      </c>
      <c r="E300" s="20"/>
      <c r="F300" s="20"/>
      <c r="G300" s="72">
        <f t="shared" si="16"/>
        <v>13690000</v>
      </c>
      <c r="H300" s="48">
        <f t="shared" ref="H300:J301" si="18">H301</f>
        <v>13690000</v>
      </c>
      <c r="I300" s="48">
        <f t="shared" si="18"/>
        <v>0</v>
      </c>
      <c r="J300" s="48">
        <f t="shared" si="18"/>
        <v>0</v>
      </c>
    </row>
    <row r="301" spans="1:10" s="61" customFormat="1" ht="47.25" x14ac:dyDescent="0.2">
      <c r="A301" s="118" t="s">
        <v>437</v>
      </c>
      <c r="B301" s="118"/>
      <c r="C301" s="118"/>
      <c r="D301" s="121" t="s">
        <v>460</v>
      </c>
      <c r="E301" s="98"/>
      <c r="F301" s="98"/>
      <c r="G301" s="99">
        <f t="shared" si="16"/>
        <v>13690000</v>
      </c>
      <c r="H301" s="104">
        <f t="shared" si="18"/>
        <v>13690000</v>
      </c>
      <c r="I301" s="104">
        <f t="shared" si="18"/>
        <v>0</v>
      </c>
      <c r="J301" s="104">
        <f t="shared" si="18"/>
        <v>0</v>
      </c>
    </row>
    <row r="302" spans="1:10" s="62" customFormat="1" ht="18.75" x14ac:dyDescent="0.2">
      <c r="A302" s="32" t="s">
        <v>438</v>
      </c>
      <c r="B302" s="32" t="s">
        <v>439</v>
      </c>
      <c r="C302" s="32" t="s">
        <v>7</v>
      </c>
      <c r="D302" s="34" t="s">
        <v>125</v>
      </c>
      <c r="E302" s="53"/>
      <c r="F302" s="53"/>
      <c r="G302" s="72">
        <f t="shared" si="16"/>
        <v>13690000</v>
      </c>
      <c r="H302" s="49">
        <v>13690000</v>
      </c>
      <c r="I302" s="49">
        <v>0</v>
      </c>
      <c r="J302" s="49">
        <v>0</v>
      </c>
    </row>
    <row r="303" spans="1:10" s="61" customFormat="1" ht="47.25" x14ac:dyDescent="0.2">
      <c r="A303" s="32"/>
      <c r="B303" s="32"/>
      <c r="C303" s="32"/>
      <c r="D303" s="34"/>
      <c r="E303" s="18" t="s">
        <v>549</v>
      </c>
      <c r="F303" s="18" t="s">
        <v>550</v>
      </c>
      <c r="G303" s="72">
        <f t="shared" si="16"/>
        <v>1402000</v>
      </c>
      <c r="H303" s="48">
        <f>H305</f>
        <v>1402000</v>
      </c>
      <c r="I303" s="48">
        <f>I305</f>
        <v>0</v>
      </c>
      <c r="J303" s="48">
        <f>J305</f>
        <v>0</v>
      </c>
    </row>
    <row r="304" spans="1:10" s="61" customFormat="1" ht="18.75" x14ac:dyDescent="0.2">
      <c r="A304" s="32"/>
      <c r="B304" s="32"/>
      <c r="C304" s="32"/>
      <c r="D304" s="34"/>
      <c r="E304" s="20" t="s">
        <v>2</v>
      </c>
      <c r="F304" s="20"/>
      <c r="G304" s="72">
        <f t="shared" si="16"/>
        <v>0</v>
      </c>
      <c r="H304" s="49"/>
      <c r="I304" s="49"/>
      <c r="J304" s="49"/>
    </row>
    <row r="305" spans="1:10" s="61" customFormat="1" ht="47.25" x14ac:dyDescent="0.2">
      <c r="A305" s="63" t="s">
        <v>436</v>
      </c>
      <c r="B305" s="63"/>
      <c r="C305" s="63"/>
      <c r="D305" s="52" t="s">
        <v>460</v>
      </c>
      <c r="E305" s="20"/>
      <c r="F305" s="20"/>
      <c r="G305" s="72">
        <f t="shared" si="16"/>
        <v>1402000</v>
      </c>
      <c r="H305" s="48">
        <f t="shared" ref="H305:J306" si="19">H306</f>
        <v>1402000</v>
      </c>
      <c r="I305" s="48">
        <f t="shared" si="19"/>
        <v>0</v>
      </c>
      <c r="J305" s="48">
        <f t="shared" si="19"/>
        <v>0</v>
      </c>
    </row>
    <row r="306" spans="1:10" s="61" customFormat="1" ht="47.25" x14ac:dyDescent="0.2">
      <c r="A306" s="63" t="s">
        <v>437</v>
      </c>
      <c r="B306" s="63"/>
      <c r="C306" s="63"/>
      <c r="D306" s="52" t="s">
        <v>460</v>
      </c>
      <c r="E306" s="20"/>
      <c r="F306" s="20"/>
      <c r="G306" s="72">
        <f t="shared" si="16"/>
        <v>1402000</v>
      </c>
      <c r="H306" s="48">
        <f t="shared" si="19"/>
        <v>1402000</v>
      </c>
      <c r="I306" s="48">
        <f t="shared" si="19"/>
        <v>0</v>
      </c>
      <c r="J306" s="48">
        <f t="shared" si="19"/>
        <v>0</v>
      </c>
    </row>
    <row r="307" spans="1:10" s="62" customFormat="1" ht="18.75" x14ac:dyDescent="0.2">
      <c r="A307" s="32" t="s">
        <v>438</v>
      </c>
      <c r="B307" s="32" t="s">
        <v>439</v>
      </c>
      <c r="C307" s="32" t="s">
        <v>7</v>
      </c>
      <c r="D307" s="34" t="s">
        <v>125</v>
      </c>
      <c r="E307" s="53"/>
      <c r="F307" s="53"/>
      <c r="G307" s="72">
        <f t="shared" si="16"/>
        <v>1402000</v>
      </c>
      <c r="H307" s="49">
        <v>1402000</v>
      </c>
      <c r="I307" s="49"/>
      <c r="J307" s="49"/>
    </row>
    <row r="308" spans="1:10" s="61" customFormat="1" ht="47.25" x14ac:dyDescent="0.2">
      <c r="A308" s="32"/>
      <c r="B308" s="32"/>
      <c r="C308" s="32"/>
      <c r="D308" s="34"/>
      <c r="E308" s="18" t="s">
        <v>470</v>
      </c>
      <c r="F308" s="18" t="s">
        <v>551</v>
      </c>
      <c r="G308" s="72">
        <f>G310</f>
        <v>8100000</v>
      </c>
      <c r="H308" s="72">
        <f>H310</f>
        <v>8100000</v>
      </c>
      <c r="I308" s="72">
        <f>I310</f>
        <v>0</v>
      </c>
      <c r="J308" s="72">
        <f>J310</f>
        <v>0</v>
      </c>
    </row>
    <row r="309" spans="1:10" s="61" customFormat="1" ht="18.75" x14ac:dyDescent="0.2">
      <c r="A309" s="32"/>
      <c r="B309" s="32"/>
      <c r="C309" s="32"/>
      <c r="D309" s="34"/>
      <c r="E309" s="20" t="s">
        <v>2</v>
      </c>
      <c r="F309" s="18"/>
      <c r="G309" s="72"/>
      <c r="H309" s="72"/>
      <c r="I309" s="72"/>
      <c r="J309" s="72"/>
    </row>
    <row r="310" spans="1:10" s="61" customFormat="1" ht="47.25" x14ac:dyDescent="0.2">
      <c r="A310" s="63" t="s">
        <v>436</v>
      </c>
      <c r="B310" s="63"/>
      <c r="C310" s="63"/>
      <c r="D310" s="52" t="s">
        <v>460</v>
      </c>
      <c r="E310" s="20"/>
      <c r="F310" s="20"/>
      <c r="G310" s="72">
        <f>H310+I310</f>
        <v>8100000</v>
      </c>
      <c r="H310" s="48">
        <f t="shared" ref="H310:J311" si="20">H311</f>
        <v>8100000</v>
      </c>
      <c r="I310" s="48">
        <f t="shared" si="20"/>
        <v>0</v>
      </c>
      <c r="J310" s="48">
        <f t="shared" si="20"/>
        <v>0</v>
      </c>
    </row>
    <row r="311" spans="1:10" s="61" customFormat="1" ht="47.25" x14ac:dyDescent="0.2">
      <c r="A311" s="63" t="s">
        <v>437</v>
      </c>
      <c r="B311" s="63"/>
      <c r="C311" s="63"/>
      <c r="D311" s="52" t="s">
        <v>460</v>
      </c>
      <c r="E311" s="20"/>
      <c r="F311" s="20"/>
      <c r="G311" s="72">
        <f>G312</f>
        <v>8100000</v>
      </c>
      <c r="H311" s="72">
        <f t="shared" si="20"/>
        <v>8100000</v>
      </c>
      <c r="I311" s="72">
        <f t="shared" si="20"/>
        <v>0</v>
      </c>
      <c r="J311" s="72">
        <f t="shared" si="20"/>
        <v>0</v>
      </c>
    </row>
    <row r="312" spans="1:10" s="61" customFormat="1" ht="18.75" x14ac:dyDescent="0.2">
      <c r="A312" s="32" t="s">
        <v>441</v>
      </c>
      <c r="B312" s="32" t="s">
        <v>297</v>
      </c>
      <c r="C312" s="32"/>
      <c r="D312" s="34" t="s">
        <v>298</v>
      </c>
      <c r="E312" s="20"/>
      <c r="F312" s="20"/>
      <c r="G312" s="72">
        <f t="shared" si="16"/>
        <v>8100000</v>
      </c>
      <c r="H312" s="49">
        <f>H313</f>
        <v>8100000</v>
      </c>
      <c r="I312" s="49"/>
      <c r="J312" s="49"/>
    </row>
    <row r="313" spans="1:10" s="61" customFormat="1" ht="19.5" x14ac:dyDescent="0.2">
      <c r="A313" s="64" t="s">
        <v>440</v>
      </c>
      <c r="B313" s="64" t="s">
        <v>299</v>
      </c>
      <c r="C313" s="64" t="s">
        <v>7</v>
      </c>
      <c r="D313" s="39" t="s">
        <v>125</v>
      </c>
      <c r="E313" s="20"/>
      <c r="F313" s="20"/>
      <c r="G313" s="74">
        <f t="shared" si="16"/>
        <v>8100000</v>
      </c>
      <c r="H313" s="84">
        <v>8100000</v>
      </c>
      <c r="I313" s="49"/>
      <c r="J313" s="49"/>
    </row>
    <row r="314" spans="1:10" s="61" customFormat="1" ht="47.25" x14ac:dyDescent="0.2">
      <c r="A314" s="32"/>
      <c r="B314" s="32"/>
      <c r="C314" s="32"/>
      <c r="D314" s="25"/>
      <c r="E314" s="18" t="s">
        <v>552</v>
      </c>
      <c r="F314" s="18" t="s">
        <v>553</v>
      </c>
      <c r="G314" s="72">
        <f t="shared" si="16"/>
        <v>991500</v>
      </c>
      <c r="H314" s="48">
        <f>H316</f>
        <v>991500</v>
      </c>
      <c r="I314" s="48">
        <f>I316</f>
        <v>0</v>
      </c>
      <c r="J314" s="48">
        <f>J316</f>
        <v>0</v>
      </c>
    </row>
    <row r="315" spans="1:10" s="61" customFormat="1" ht="18.75" x14ac:dyDescent="0.2">
      <c r="A315" s="32"/>
      <c r="B315" s="32"/>
      <c r="C315" s="32"/>
      <c r="D315" s="25"/>
      <c r="E315" s="20" t="s">
        <v>2</v>
      </c>
      <c r="F315" s="20"/>
      <c r="G315" s="72">
        <f t="shared" si="16"/>
        <v>0</v>
      </c>
      <c r="H315" s="49"/>
      <c r="I315" s="49"/>
      <c r="J315" s="49"/>
    </row>
    <row r="316" spans="1:10" s="61" customFormat="1" ht="31.5" x14ac:dyDescent="0.2">
      <c r="A316" s="63" t="s">
        <v>86</v>
      </c>
      <c r="B316" s="32"/>
      <c r="C316" s="32"/>
      <c r="D316" s="21" t="s">
        <v>24</v>
      </c>
      <c r="E316" s="20"/>
      <c r="F316" s="20"/>
      <c r="G316" s="72">
        <f t="shared" si="16"/>
        <v>991500</v>
      </c>
      <c r="H316" s="48">
        <f t="shared" ref="H316:J317" si="21">H317</f>
        <v>991500</v>
      </c>
      <c r="I316" s="48">
        <f t="shared" si="21"/>
        <v>0</v>
      </c>
      <c r="J316" s="48">
        <f t="shared" si="21"/>
        <v>0</v>
      </c>
    </row>
    <row r="317" spans="1:10" s="61" customFormat="1" ht="31.5" x14ac:dyDescent="0.2">
      <c r="A317" s="63" t="s">
        <v>87</v>
      </c>
      <c r="B317" s="32"/>
      <c r="C317" s="32"/>
      <c r="D317" s="21" t="s">
        <v>24</v>
      </c>
      <c r="E317" s="20"/>
      <c r="F317" s="20"/>
      <c r="G317" s="72">
        <f t="shared" si="16"/>
        <v>991500</v>
      </c>
      <c r="H317" s="48">
        <f t="shared" si="21"/>
        <v>991500</v>
      </c>
      <c r="I317" s="48">
        <f t="shared" si="21"/>
        <v>0</v>
      </c>
      <c r="J317" s="48">
        <f t="shared" si="21"/>
        <v>0</v>
      </c>
    </row>
    <row r="318" spans="1:10" s="61" customFormat="1" ht="31.5" x14ac:dyDescent="0.2">
      <c r="A318" s="32" t="s">
        <v>442</v>
      </c>
      <c r="B318" s="32" t="s">
        <v>443</v>
      </c>
      <c r="C318" s="32" t="s">
        <v>444</v>
      </c>
      <c r="D318" s="25" t="s">
        <v>445</v>
      </c>
      <c r="E318" s="20"/>
      <c r="F318" s="20"/>
      <c r="G318" s="72">
        <f t="shared" si="16"/>
        <v>991500</v>
      </c>
      <c r="H318" s="49">
        <v>991500</v>
      </c>
      <c r="I318" s="49"/>
      <c r="J318" s="49"/>
    </row>
    <row r="319" spans="1:10" s="61" customFormat="1" ht="47.25" x14ac:dyDescent="0.2">
      <c r="A319" s="32"/>
      <c r="B319" s="32"/>
      <c r="C319" s="32"/>
      <c r="D319" s="25"/>
      <c r="E319" s="18" t="s">
        <v>554</v>
      </c>
      <c r="F319" s="18" t="s">
        <v>555</v>
      </c>
      <c r="G319" s="72">
        <f>G321</f>
        <v>1008500</v>
      </c>
      <c r="H319" s="72">
        <f>H321</f>
        <v>1008500</v>
      </c>
      <c r="I319" s="72">
        <f>I321</f>
        <v>0</v>
      </c>
      <c r="J319" s="72">
        <f>J321</f>
        <v>0</v>
      </c>
    </row>
    <row r="320" spans="1:10" s="61" customFormat="1" ht="18.75" x14ac:dyDescent="0.2">
      <c r="A320" s="32"/>
      <c r="B320" s="32"/>
      <c r="C320" s="32"/>
      <c r="D320" s="25"/>
      <c r="E320" s="20" t="s">
        <v>2</v>
      </c>
      <c r="F320" s="20"/>
      <c r="G320" s="72">
        <f>H320+I320</f>
        <v>0</v>
      </c>
      <c r="H320" s="48"/>
      <c r="I320" s="48"/>
      <c r="J320" s="48"/>
    </row>
    <row r="321" spans="1:10" s="61" customFormat="1" ht="64.5" customHeight="1" x14ac:dyDescent="0.2">
      <c r="A321" s="63" t="s">
        <v>107</v>
      </c>
      <c r="B321" s="32"/>
      <c r="C321" s="32"/>
      <c r="D321" s="21" t="s">
        <v>459</v>
      </c>
      <c r="E321" s="27"/>
      <c r="F321" s="27"/>
      <c r="G321" s="72">
        <f t="shared" ref="G321:H323" si="22">G322</f>
        <v>1008500</v>
      </c>
      <c r="H321" s="72">
        <f t="shared" si="22"/>
        <v>1008500</v>
      </c>
      <c r="I321" s="48"/>
      <c r="J321" s="48"/>
    </row>
    <row r="322" spans="1:10" s="113" customFormat="1" ht="74.25" customHeight="1" x14ac:dyDescent="0.2">
      <c r="A322" s="63" t="s">
        <v>81</v>
      </c>
      <c r="B322" s="32"/>
      <c r="C322" s="32"/>
      <c r="D322" s="21" t="s">
        <v>459</v>
      </c>
      <c r="E322" s="27"/>
      <c r="F322" s="27"/>
      <c r="G322" s="72">
        <f t="shared" si="22"/>
        <v>1008500</v>
      </c>
      <c r="H322" s="72">
        <f t="shared" si="22"/>
        <v>1008500</v>
      </c>
      <c r="I322" s="72">
        <f>I323</f>
        <v>0</v>
      </c>
      <c r="J322" s="72">
        <f>J323</f>
        <v>0</v>
      </c>
    </row>
    <row r="323" spans="1:10" s="61" customFormat="1" ht="18.75" x14ac:dyDescent="0.2">
      <c r="A323" s="101" t="s">
        <v>514</v>
      </c>
      <c r="B323" s="101" t="s">
        <v>340</v>
      </c>
      <c r="C323" s="101"/>
      <c r="D323" s="122" t="s">
        <v>341</v>
      </c>
      <c r="E323" s="123"/>
      <c r="F323" s="123"/>
      <c r="G323" s="99">
        <f t="shared" si="22"/>
        <v>1008500</v>
      </c>
      <c r="H323" s="115">
        <f t="shared" si="22"/>
        <v>1008500</v>
      </c>
      <c r="I323" s="115">
        <f>I324</f>
        <v>0</v>
      </c>
      <c r="J323" s="115">
        <f>J324</f>
        <v>0</v>
      </c>
    </row>
    <row r="324" spans="1:10" s="61" customFormat="1" ht="18.75" x14ac:dyDescent="0.2">
      <c r="A324" s="32" t="s">
        <v>513</v>
      </c>
      <c r="B324" s="32" t="s">
        <v>92</v>
      </c>
      <c r="C324" s="32" t="s">
        <v>4</v>
      </c>
      <c r="D324" s="34" t="s">
        <v>431</v>
      </c>
      <c r="E324" s="20"/>
      <c r="F324" s="20"/>
      <c r="G324" s="72">
        <f>H324+I324</f>
        <v>1008500</v>
      </c>
      <c r="H324" s="49">
        <v>1008500</v>
      </c>
      <c r="I324" s="49"/>
      <c r="J324" s="49"/>
    </row>
    <row r="325" spans="1:10" s="61" customFormat="1" ht="72.75" customHeight="1" x14ac:dyDescent="0.2">
      <c r="A325" s="32"/>
      <c r="B325" s="32"/>
      <c r="C325" s="32"/>
      <c r="D325" s="17"/>
      <c r="E325" s="18" t="s">
        <v>446</v>
      </c>
      <c r="F325" s="18" t="s">
        <v>556</v>
      </c>
      <c r="G325" s="72">
        <f>G327+G330</f>
        <v>20894400</v>
      </c>
      <c r="H325" s="72">
        <f>H327+H330</f>
        <v>5794400</v>
      </c>
      <c r="I325" s="72">
        <f>I327+I330</f>
        <v>15100000</v>
      </c>
      <c r="J325" s="72">
        <f>J327+J330</f>
        <v>15100000</v>
      </c>
    </row>
    <row r="326" spans="1:10" s="61" customFormat="1" ht="23.25" customHeight="1" x14ac:dyDescent="0.2">
      <c r="A326" s="32"/>
      <c r="B326" s="32"/>
      <c r="C326" s="32"/>
      <c r="D326" s="17"/>
      <c r="E326" s="20" t="s">
        <v>2</v>
      </c>
      <c r="F326" s="18"/>
      <c r="G326" s="72"/>
      <c r="H326" s="72"/>
      <c r="I326" s="72"/>
      <c r="J326" s="72"/>
    </row>
    <row r="327" spans="1:10" s="61" customFormat="1" ht="31.5" x14ac:dyDescent="0.2">
      <c r="A327" s="63" t="s">
        <v>447</v>
      </c>
      <c r="B327" s="63"/>
      <c r="C327" s="63"/>
      <c r="D327" s="21" t="s">
        <v>448</v>
      </c>
      <c r="E327" s="26"/>
      <c r="F327" s="41"/>
      <c r="G327" s="72">
        <f>G328</f>
        <v>20371400</v>
      </c>
      <c r="H327" s="72">
        <f>H328</f>
        <v>5271400</v>
      </c>
      <c r="I327" s="72">
        <f>I328</f>
        <v>15100000</v>
      </c>
      <c r="J327" s="72">
        <f>J328</f>
        <v>15100000</v>
      </c>
    </row>
    <row r="328" spans="1:10" s="61" customFormat="1" ht="31.5" x14ac:dyDescent="0.2">
      <c r="A328" s="63" t="s">
        <v>449</v>
      </c>
      <c r="B328" s="63"/>
      <c r="C328" s="63"/>
      <c r="D328" s="21" t="s">
        <v>448</v>
      </c>
      <c r="E328" s="26"/>
      <c r="F328" s="41"/>
      <c r="G328" s="72">
        <f>H328+I328</f>
        <v>20371400</v>
      </c>
      <c r="H328" s="48">
        <f>H329</f>
        <v>5271400</v>
      </c>
      <c r="I328" s="48">
        <f>I329</f>
        <v>15100000</v>
      </c>
      <c r="J328" s="48">
        <f>J329</f>
        <v>15100000</v>
      </c>
    </row>
    <row r="329" spans="1:10" s="61" customFormat="1" ht="47.25" x14ac:dyDescent="0.2">
      <c r="A329" s="32" t="s">
        <v>450</v>
      </c>
      <c r="B329" s="32" t="s">
        <v>168</v>
      </c>
      <c r="C329" s="32" t="s">
        <v>8</v>
      </c>
      <c r="D329" s="17" t="s">
        <v>451</v>
      </c>
      <c r="E329" s="26"/>
      <c r="F329" s="40"/>
      <c r="G329" s="72">
        <f>H329+I329</f>
        <v>20371400</v>
      </c>
      <c r="H329" s="80">
        <v>5271400</v>
      </c>
      <c r="I329" s="77">
        <v>15100000</v>
      </c>
      <c r="J329" s="77">
        <v>15100000</v>
      </c>
    </row>
    <row r="330" spans="1:10" s="61" customFormat="1" ht="31.5" x14ac:dyDescent="0.2">
      <c r="A330" s="63" t="s">
        <v>93</v>
      </c>
      <c r="B330" s="63"/>
      <c r="C330" s="63"/>
      <c r="D330" s="21" t="s">
        <v>26</v>
      </c>
      <c r="E330" s="26"/>
      <c r="F330" s="41"/>
      <c r="G330" s="72">
        <f>G331</f>
        <v>523000</v>
      </c>
      <c r="H330" s="72">
        <f>H331</f>
        <v>523000</v>
      </c>
      <c r="I330" s="72">
        <f>I331</f>
        <v>0</v>
      </c>
      <c r="J330" s="72">
        <f>J331</f>
        <v>0</v>
      </c>
    </row>
    <row r="331" spans="1:10" s="61" customFormat="1" ht="31.5" x14ac:dyDescent="0.2">
      <c r="A331" s="63" t="s">
        <v>94</v>
      </c>
      <c r="B331" s="63"/>
      <c r="C331" s="63"/>
      <c r="D331" s="21" t="s">
        <v>26</v>
      </c>
      <c r="E331" s="26"/>
      <c r="F331" s="41"/>
      <c r="G331" s="72">
        <f>H331+I331</f>
        <v>523000</v>
      </c>
      <c r="H331" s="48">
        <f>H332</f>
        <v>523000</v>
      </c>
      <c r="I331" s="48">
        <f>I332</f>
        <v>0</v>
      </c>
      <c r="J331" s="48">
        <f>J332</f>
        <v>0</v>
      </c>
    </row>
    <row r="332" spans="1:10" s="61" customFormat="1" ht="47.25" x14ac:dyDescent="0.2">
      <c r="A332" s="32" t="s">
        <v>507</v>
      </c>
      <c r="B332" s="32" t="s">
        <v>168</v>
      </c>
      <c r="C332" s="32" t="s">
        <v>8</v>
      </c>
      <c r="D332" s="17" t="s">
        <v>451</v>
      </c>
      <c r="E332" s="26"/>
      <c r="F332" s="40"/>
      <c r="G332" s="72">
        <f>H332+I332</f>
        <v>523000</v>
      </c>
      <c r="H332" s="80">
        <v>523000</v>
      </c>
      <c r="I332" s="78"/>
      <c r="J332" s="78"/>
    </row>
    <row r="333" spans="1:10" s="61" customFormat="1" ht="63" x14ac:dyDescent="0.2">
      <c r="A333" s="32"/>
      <c r="B333" s="32"/>
      <c r="C333" s="32"/>
      <c r="D333" s="17"/>
      <c r="E333" s="26" t="s">
        <v>565</v>
      </c>
      <c r="F333" s="18" t="s">
        <v>557</v>
      </c>
      <c r="G333" s="72">
        <f>H333+I333</f>
        <v>20000000</v>
      </c>
      <c r="H333" s="48">
        <f>H335</f>
        <v>18450000</v>
      </c>
      <c r="I333" s="48">
        <f>I335</f>
        <v>1550000</v>
      </c>
      <c r="J333" s="48">
        <f>J335</f>
        <v>1550000</v>
      </c>
    </row>
    <row r="334" spans="1:10" s="61" customFormat="1" ht="18.75" x14ac:dyDescent="0.2">
      <c r="A334" s="32"/>
      <c r="B334" s="32"/>
      <c r="C334" s="32"/>
      <c r="D334" s="17"/>
      <c r="E334" s="42" t="s">
        <v>2</v>
      </c>
      <c r="F334" s="18"/>
      <c r="G334" s="72"/>
      <c r="H334" s="49"/>
      <c r="I334" s="49"/>
      <c r="J334" s="49"/>
    </row>
    <row r="335" spans="1:10" s="61" customFormat="1" ht="31.5" x14ac:dyDescent="0.2">
      <c r="A335" s="63" t="s">
        <v>452</v>
      </c>
      <c r="B335" s="63"/>
      <c r="C335" s="63"/>
      <c r="D335" s="21" t="s">
        <v>453</v>
      </c>
      <c r="E335" s="26"/>
      <c r="F335" s="41"/>
      <c r="G335" s="72">
        <f t="shared" ref="G335:G343" si="23">H335+I335</f>
        <v>20000000</v>
      </c>
      <c r="H335" s="48">
        <f t="shared" ref="H335:J336" si="24">H336</f>
        <v>18450000</v>
      </c>
      <c r="I335" s="48">
        <f t="shared" si="24"/>
        <v>1550000</v>
      </c>
      <c r="J335" s="48">
        <f t="shared" si="24"/>
        <v>1550000</v>
      </c>
    </row>
    <row r="336" spans="1:10" s="61" customFormat="1" ht="31.5" x14ac:dyDescent="0.2">
      <c r="A336" s="63" t="s">
        <v>454</v>
      </c>
      <c r="B336" s="63"/>
      <c r="C336" s="63"/>
      <c r="D336" s="21" t="s">
        <v>453</v>
      </c>
      <c r="E336" s="26"/>
      <c r="F336" s="41"/>
      <c r="G336" s="72">
        <f t="shared" si="23"/>
        <v>20000000</v>
      </c>
      <c r="H336" s="48">
        <f t="shared" si="24"/>
        <v>18450000</v>
      </c>
      <c r="I336" s="48">
        <f t="shared" si="24"/>
        <v>1550000</v>
      </c>
      <c r="J336" s="48">
        <f t="shared" si="24"/>
        <v>1550000</v>
      </c>
    </row>
    <row r="337" spans="1:10" s="61" customFormat="1" ht="47.25" x14ac:dyDescent="0.2">
      <c r="A337" s="32" t="s">
        <v>455</v>
      </c>
      <c r="B337" s="32" t="s">
        <v>168</v>
      </c>
      <c r="C337" s="32" t="s">
        <v>8</v>
      </c>
      <c r="D337" s="17" t="s">
        <v>451</v>
      </c>
      <c r="E337" s="26"/>
      <c r="F337" s="40"/>
      <c r="G337" s="72">
        <f t="shared" si="23"/>
        <v>20000000</v>
      </c>
      <c r="H337" s="80">
        <v>18450000</v>
      </c>
      <c r="I337" s="77">
        <v>1550000</v>
      </c>
      <c r="J337" s="77">
        <v>1550000</v>
      </c>
    </row>
    <row r="338" spans="1:10" s="61" customFormat="1" ht="31.5" x14ac:dyDescent="0.2">
      <c r="A338" s="32"/>
      <c r="B338" s="32"/>
      <c r="C338" s="32"/>
      <c r="D338" s="17"/>
      <c r="E338" s="26" t="s">
        <v>456</v>
      </c>
      <c r="F338" s="18" t="s">
        <v>558</v>
      </c>
      <c r="G338" s="72">
        <f t="shared" si="23"/>
        <v>610000</v>
      </c>
      <c r="H338" s="48">
        <f>H340</f>
        <v>610000</v>
      </c>
      <c r="I338" s="48">
        <f>I340</f>
        <v>0</v>
      </c>
      <c r="J338" s="48">
        <f>J340</f>
        <v>0</v>
      </c>
    </row>
    <row r="339" spans="1:10" s="61" customFormat="1" ht="18.75" x14ac:dyDescent="0.2">
      <c r="A339" s="32"/>
      <c r="B339" s="32"/>
      <c r="C339" s="32"/>
      <c r="D339" s="17"/>
      <c r="E339" s="20" t="s">
        <v>2</v>
      </c>
      <c r="F339" s="20"/>
      <c r="G339" s="72">
        <f t="shared" si="23"/>
        <v>0</v>
      </c>
      <c r="H339" s="48"/>
      <c r="I339" s="48"/>
      <c r="J339" s="48"/>
    </row>
    <row r="340" spans="1:10" s="61" customFormat="1" ht="47.25" x14ac:dyDescent="0.2">
      <c r="A340" s="63" t="s">
        <v>395</v>
      </c>
      <c r="B340" s="63"/>
      <c r="C340" s="63"/>
      <c r="D340" s="21" t="s">
        <v>400</v>
      </c>
      <c r="E340" s="26"/>
      <c r="F340" s="26"/>
      <c r="G340" s="72">
        <f t="shared" si="23"/>
        <v>610000</v>
      </c>
      <c r="H340" s="48">
        <f>H341</f>
        <v>610000</v>
      </c>
      <c r="I340" s="48">
        <f>I341</f>
        <v>0</v>
      </c>
      <c r="J340" s="48">
        <f>J341</f>
        <v>0</v>
      </c>
    </row>
    <row r="341" spans="1:10" s="61" customFormat="1" ht="47.25" x14ac:dyDescent="0.2">
      <c r="A341" s="63" t="s">
        <v>396</v>
      </c>
      <c r="B341" s="63"/>
      <c r="C341" s="63"/>
      <c r="D341" s="21" t="s">
        <v>400</v>
      </c>
      <c r="E341" s="26"/>
      <c r="F341" s="26"/>
      <c r="G341" s="72">
        <f t="shared" si="23"/>
        <v>610000</v>
      </c>
      <c r="H341" s="48">
        <f>H343</f>
        <v>610000</v>
      </c>
      <c r="I341" s="48">
        <f>I343</f>
        <v>0</v>
      </c>
      <c r="J341" s="48">
        <f>J343</f>
        <v>0</v>
      </c>
    </row>
    <row r="342" spans="1:10" s="61" customFormat="1" ht="30" customHeight="1" x14ac:dyDescent="0.2">
      <c r="A342" s="63" t="s">
        <v>420</v>
      </c>
      <c r="B342" s="63" t="s">
        <v>295</v>
      </c>
      <c r="C342" s="63"/>
      <c r="D342" s="34" t="s">
        <v>421</v>
      </c>
      <c r="E342" s="26"/>
      <c r="F342" s="26"/>
      <c r="G342" s="72">
        <f>G343</f>
        <v>610000</v>
      </c>
      <c r="H342" s="72">
        <f>H343</f>
        <v>610000</v>
      </c>
      <c r="I342" s="72">
        <f>I343</f>
        <v>0</v>
      </c>
      <c r="J342" s="72">
        <f>J343</f>
        <v>0</v>
      </c>
    </row>
    <row r="343" spans="1:10" s="62" customFormat="1" ht="18.75" x14ac:dyDescent="0.2">
      <c r="A343" s="32" t="s">
        <v>422</v>
      </c>
      <c r="B343" s="32" t="s">
        <v>132</v>
      </c>
      <c r="C343" s="32" t="s">
        <v>15</v>
      </c>
      <c r="D343" s="34" t="s">
        <v>131</v>
      </c>
      <c r="E343" s="53"/>
      <c r="F343" s="53"/>
      <c r="G343" s="72">
        <f t="shared" si="23"/>
        <v>610000</v>
      </c>
      <c r="H343" s="49">
        <v>610000</v>
      </c>
      <c r="I343" s="49"/>
      <c r="J343" s="49"/>
    </row>
    <row r="344" spans="1:10" s="105" customFormat="1" ht="86.25" customHeight="1" x14ac:dyDescent="0.2">
      <c r="A344" s="32"/>
      <c r="B344" s="32"/>
      <c r="C344" s="32"/>
      <c r="D344" s="34"/>
      <c r="E344" s="26" t="s">
        <v>566</v>
      </c>
      <c r="F344" s="18" t="s">
        <v>559</v>
      </c>
      <c r="G344" s="72">
        <f>G346</f>
        <v>7176445.2599999998</v>
      </c>
      <c r="H344" s="72">
        <f>H346</f>
        <v>7176445.2599999998</v>
      </c>
      <c r="I344" s="72">
        <f>I346</f>
        <v>0</v>
      </c>
      <c r="J344" s="72">
        <f>J346</f>
        <v>0</v>
      </c>
    </row>
    <row r="345" spans="1:10" s="62" customFormat="1" ht="18.75" x14ac:dyDescent="0.2">
      <c r="A345" s="101"/>
      <c r="B345" s="101"/>
      <c r="C345" s="101"/>
      <c r="D345" s="122"/>
      <c r="E345" s="98" t="s">
        <v>2</v>
      </c>
      <c r="F345" s="124"/>
      <c r="G345" s="99"/>
      <c r="H345" s="111"/>
      <c r="I345" s="111"/>
      <c r="J345" s="111"/>
    </row>
    <row r="346" spans="1:10" s="62" customFormat="1" ht="31.5" x14ac:dyDescent="0.2">
      <c r="A346" s="63" t="s">
        <v>31</v>
      </c>
      <c r="B346" s="60"/>
      <c r="C346" s="60"/>
      <c r="D346" s="21" t="s">
        <v>10</v>
      </c>
      <c r="E346" s="53"/>
      <c r="F346" s="53"/>
      <c r="G346" s="72">
        <f t="shared" ref="G346:J348" si="25">G347</f>
        <v>7176445.2599999998</v>
      </c>
      <c r="H346" s="72">
        <f t="shared" si="25"/>
        <v>7176445.2599999998</v>
      </c>
      <c r="I346" s="72">
        <f t="shared" si="25"/>
        <v>0</v>
      </c>
      <c r="J346" s="72">
        <f t="shared" si="25"/>
        <v>0</v>
      </c>
    </row>
    <row r="347" spans="1:10" s="62" customFormat="1" ht="31.5" x14ac:dyDescent="0.2">
      <c r="A347" s="63" t="s">
        <v>32</v>
      </c>
      <c r="B347" s="60"/>
      <c r="C347" s="60"/>
      <c r="D347" s="21" t="s">
        <v>10</v>
      </c>
      <c r="E347" s="53"/>
      <c r="F347" s="53"/>
      <c r="G347" s="72">
        <f t="shared" si="25"/>
        <v>7176445.2599999998</v>
      </c>
      <c r="H347" s="72">
        <f t="shared" si="25"/>
        <v>7176445.2599999998</v>
      </c>
      <c r="I347" s="72">
        <f t="shared" si="25"/>
        <v>0</v>
      </c>
      <c r="J347" s="72">
        <f t="shared" si="25"/>
        <v>0</v>
      </c>
    </row>
    <row r="348" spans="1:10" s="62" customFormat="1" ht="18.75" x14ac:dyDescent="0.2">
      <c r="A348" s="32" t="s">
        <v>290</v>
      </c>
      <c r="B348" s="32">
        <v>3240</v>
      </c>
      <c r="C348" s="32"/>
      <c r="D348" s="34" t="s">
        <v>272</v>
      </c>
      <c r="E348" s="53"/>
      <c r="F348" s="53"/>
      <c r="G348" s="72">
        <f t="shared" si="25"/>
        <v>7176445.2599999998</v>
      </c>
      <c r="H348" s="72">
        <f t="shared" si="25"/>
        <v>7176445.2599999998</v>
      </c>
      <c r="I348" s="72">
        <f t="shared" si="25"/>
        <v>0</v>
      </c>
      <c r="J348" s="72">
        <f t="shared" si="25"/>
        <v>0</v>
      </c>
    </row>
    <row r="349" spans="1:10" s="62" customFormat="1" ht="31.5" x14ac:dyDescent="0.2">
      <c r="A349" s="32" t="s">
        <v>457</v>
      </c>
      <c r="B349" s="32" t="s">
        <v>127</v>
      </c>
      <c r="C349" s="32" t="s">
        <v>12</v>
      </c>
      <c r="D349" s="34" t="s">
        <v>458</v>
      </c>
      <c r="E349" s="53"/>
      <c r="F349" s="53"/>
      <c r="G349" s="72">
        <f>H349+I349</f>
        <v>7176445.2599999998</v>
      </c>
      <c r="H349" s="80">
        <v>7176445.2599999998</v>
      </c>
      <c r="I349" s="49"/>
      <c r="J349" s="49"/>
    </row>
    <row r="350" spans="1:10" s="61" customFormat="1" ht="85.5" customHeight="1" x14ac:dyDescent="0.2">
      <c r="A350" s="60"/>
      <c r="B350" s="60"/>
      <c r="C350" s="60"/>
      <c r="D350" s="60"/>
      <c r="E350" s="18" t="s">
        <v>560</v>
      </c>
      <c r="F350" s="18" t="s">
        <v>561</v>
      </c>
      <c r="G350" s="72">
        <f>G352</f>
        <v>1200000</v>
      </c>
      <c r="H350" s="72">
        <f>H352</f>
        <v>1200000</v>
      </c>
      <c r="I350" s="72">
        <f>I352</f>
        <v>0</v>
      </c>
      <c r="J350" s="72">
        <f>J352</f>
        <v>0</v>
      </c>
    </row>
    <row r="351" spans="1:10" s="61" customFormat="1" ht="18.75" x14ac:dyDescent="0.2">
      <c r="A351" s="60"/>
      <c r="B351" s="60"/>
      <c r="C351" s="60"/>
      <c r="D351" s="60"/>
      <c r="E351" s="20" t="s">
        <v>2</v>
      </c>
      <c r="F351" s="18"/>
      <c r="G351" s="72"/>
      <c r="H351" s="72"/>
      <c r="I351" s="72"/>
      <c r="J351" s="72"/>
    </row>
    <row r="352" spans="1:10" s="61" customFormat="1" ht="31.5" x14ac:dyDescent="0.2">
      <c r="A352" s="18" t="s">
        <v>93</v>
      </c>
      <c r="B352" s="60"/>
      <c r="C352" s="60"/>
      <c r="D352" s="21" t="s">
        <v>26</v>
      </c>
      <c r="E352" s="20"/>
      <c r="F352" s="18"/>
      <c r="G352" s="72">
        <f>G353</f>
        <v>1200000</v>
      </c>
      <c r="H352" s="72">
        <f t="shared" ref="H352:J353" si="26">H353</f>
        <v>1200000</v>
      </c>
      <c r="I352" s="72">
        <f t="shared" si="26"/>
        <v>0</v>
      </c>
      <c r="J352" s="72">
        <f t="shared" si="26"/>
        <v>0</v>
      </c>
    </row>
    <row r="353" spans="1:11" s="61" customFormat="1" ht="31.5" x14ac:dyDescent="0.2">
      <c r="A353" s="18" t="s">
        <v>94</v>
      </c>
      <c r="B353" s="60"/>
      <c r="C353" s="60"/>
      <c r="D353" s="21" t="s">
        <v>26</v>
      </c>
      <c r="E353" s="18"/>
      <c r="F353" s="18"/>
      <c r="G353" s="72">
        <f>G354</f>
        <v>1200000</v>
      </c>
      <c r="H353" s="72">
        <f t="shared" si="26"/>
        <v>1200000</v>
      </c>
      <c r="I353" s="72">
        <f t="shared" si="26"/>
        <v>0</v>
      </c>
      <c r="J353" s="72">
        <f t="shared" si="26"/>
        <v>0</v>
      </c>
    </row>
    <row r="354" spans="1:11" s="62" customFormat="1" ht="50.25" customHeight="1" x14ac:dyDescent="0.2">
      <c r="A354" s="32" t="s">
        <v>507</v>
      </c>
      <c r="B354" s="32" t="s">
        <v>168</v>
      </c>
      <c r="C354" s="32" t="s">
        <v>8</v>
      </c>
      <c r="D354" s="34" t="s">
        <v>451</v>
      </c>
      <c r="E354" s="53"/>
      <c r="F354" s="53"/>
      <c r="G354" s="72">
        <f>H354+I354</f>
        <v>1200000</v>
      </c>
      <c r="H354" s="80">
        <v>1200000</v>
      </c>
      <c r="I354" s="72"/>
      <c r="J354" s="72"/>
    </row>
    <row r="355" spans="1:11" s="3" customFormat="1" ht="30" customHeight="1" x14ac:dyDescent="0.2">
      <c r="A355" s="14"/>
      <c r="B355" s="14"/>
      <c r="C355" s="14"/>
      <c r="D355" s="14" t="s">
        <v>212</v>
      </c>
      <c r="E355" s="14"/>
      <c r="F355" s="9"/>
      <c r="G355" s="78">
        <f>G10+G49+G56+G76+G87+G96+G102+G119+G143+G148+G153+G158+G221+G227+G244+G43+G253+G265+G273+G287+G298+G303+G308+G314+G319+G325+G333+G340+G344+G350</f>
        <v>6622489910.1200008</v>
      </c>
      <c r="H355" s="78">
        <f>H10+H49+H56+H76+H87+H96+H102+H119+H143+H148+H153+H158+H221+H227+H244+H43+H253+H265+H273+H287+H298+H303+H308+H314+H319+H325+H333+H340+H344+H350</f>
        <v>1907795420.26</v>
      </c>
      <c r="I355" s="78">
        <f>I10+I49+I56+I76+I87+I96+I102+I119+I143+I148+I153+I158+I221+I227+I244+I43+I253+I265+I273+I287+I298+I303+I308+I314+I319+I325+I333+I340+I344+I350</f>
        <v>4714694489.8600006</v>
      </c>
      <c r="J355" s="78">
        <f>J10+J49+J56+J76+J87+J96+J102+J119+J143+J148+J153+J158+J221+J227+J244+J43+J253+J265+J273+J287+J298+J303+J308+J314+J319+J325+J333+J340+J344+J350</f>
        <v>3288412224.8899999</v>
      </c>
    </row>
    <row r="356" spans="1:11" ht="69" customHeight="1" x14ac:dyDescent="0.2"/>
    <row r="357" spans="1:11" s="10" customFormat="1" ht="42.75" customHeight="1" x14ac:dyDescent="0.4">
      <c r="A357" s="129" t="s">
        <v>562</v>
      </c>
      <c r="B357" s="129"/>
      <c r="C357" s="129"/>
      <c r="D357" s="129"/>
      <c r="E357" s="129"/>
      <c r="F357" s="50"/>
      <c r="G357" s="50"/>
      <c r="H357" s="51"/>
      <c r="I357" s="135" t="s">
        <v>563</v>
      </c>
      <c r="J357" s="135"/>
    </row>
    <row r="358" spans="1:11" x14ac:dyDescent="0.2">
      <c r="H358" s="11"/>
      <c r="I358" s="11"/>
      <c r="J358" s="11"/>
    </row>
    <row r="359" spans="1:11" x14ac:dyDescent="0.2">
      <c r="G359" s="11"/>
      <c r="H359" s="11"/>
      <c r="I359" s="11"/>
      <c r="J359" s="11"/>
    </row>
    <row r="360" spans="1:11" x14ac:dyDescent="0.2">
      <c r="G360" s="11"/>
      <c r="H360" s="11"/>
      <c r="I360" s="11"/>
      <c r="J360" s="11"/>
      <c r="K360" s="11"/>
    </row>
    <row r="362" spans="1:11" x14ac:dyDescent="0.2">
      <c r="G362" s="11"/>
      <c r="H362" s="11"/>
      <c r="I362" s="11"/>
      <c r="J362" s="11"/>
    </row>
    <row r="363" spans="1:11" x14ac:dyDescent="0.2">
      <c r="G363" s="11"/>
      <c r="H363" s="11"/>
      <c r="I363" s="11"/>
      <c r="J363" s="11"/>
    </row>
    <row r="364" spans="1:11" x14ac:dyDescent="0.2">
      <c r="G364" s="11"/>
      <c r="H364" s="11"/>
      <c r="I364" s="11"/>
      <c r="J364" s="11"/>
    </row>
    <row r="367" spans="1:11" ht="25.5" x14ac:dyDescent="0.35">
      <c r="C367" s="125"/>
      <c r="D367" s="125"/>
      <c r="E367" s="125"/>
      <c r="I367" s="126"/>
      <c r="J367" s="126"/>
    </row>
  </sheetData>
  <sheetProtection selectLockedCells="1" selectUnlockedCells="1"/>
  <mergeCells count="19">
    <mergeCell ref="A6:C6"/>
    <mergeCell ref="I357:J357"/>
    <mergeCell ref="I1:J1"/>
    <mergeCell ref="I2:J2"/>
    <mergeCell ref="I3:J3"/>
    <mergeCell ref="A4:J4"/>
    <mergeCell ref="A5:C5"/>
    <mergeCell ref="C367:E367"/>
    <mergeCell ref="I367:J367"/>
    <mergeCell ref="A8:A9"/>
    <mergeCell ref="B8:B9"/>
    <mergeCell ref="C8:C9"/>
    <mergeCell ref="D8:D9"/>
    <mergeCell ref="E8:E9"/>
    <mergeCell ref="F8:F9"/>
    <mergeCell ref="A357:E357"/>
    <mergeCell ref="G8:G9"/>
    <mergeCell ref="H8:H9"/>
    <mergeCell ref="I8:J8"/>
  </mergeCells>
  <printOptions horizontalCentered="1"/>
  <pageMargins left="0.59055118110236227" right="0.39370078740157483" top="0.59055118110236227" bottom="1.1811023622047245" header="0" footer="0"/>
  <pageSetup paperSize="9" scale="49" firstPageNumber="0" orientation="landscape" r:id="rId1"/>
  <headerFooter differentFirst="1" alignWithMargins="0">
    <oddHeader>&amp;C&amp;14&amp;P</oddHead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полний!Заголовки_для_друку</vt:lpstr>
      <vt:lpstr>полний!Область_друку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Клименко Анна</cp:lastModifiedBy>
  <cp:lastPrinted>2021-08-04T15:05:55Z</cp:lastPrinted>
  <dcterms:created xsi:type="dcterms:W3CDTF">2017-12-18T15:55:26Z</dcterms:created>
  <dcterms:modified xsi:type="dcterms:W3CDTF">2021-08-10T09:52:09Z</dcterms:modified>
</cp:coreProperties>
</file>