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730" tabRatio="603"/>
  </bookViews>
  <sheets>
    <sheet name="вичитаний " sheetId="1" r:id="rId1"/>
  </sheets>
  <definedNames>
    <definedName name="_GoBack" localSheetId="0">'вичитаний '!#REF!</definedName>
    <definedName name="_xlnm._FilterDatabase" localSheetId="0" hidden="1">'вичитаний '!$A$7:$K$715</definedName>
    <definedName name="Z_36B3F4E8_2443_4E0C_BFC8_720F47462AA5_.wvu.FilterData" localSheetId="0" hidden="1">'вичитаний '!$A$7:$K$715</definedName>
    <definedName name="Z_4134F9E6_CF9E_4A49_850C_1F731C080E56_.wvu.FilterData" localSheetId="0" hidden="1">'вичитаний '!#REF!</definedName>
    <definedName name="Z_48EF5860_4203_47F1_8497_6BEAE9FC7DAC_.wvu.Cols" localSheetId="0" hidden="1">'вичитаний '!#REF!</definedName>
    <definedName name="Z_48EF5860_4203_47F1_8497_6BEAE9FC7DAC_.wvu.PrintArea" localSheetId="0" hidden="1">'вичитаний '!$B$1:$K$728</definedName>
    <definedName name="Z_48EF5860_4203_47F1_8497_6BEAE9FC7DAC_.wvu.PrintTitles" localSheetId="0" hidden="1">'вичитаний '!$E:$F,'вичитаний '!#REF!</definedName>
    <definedName name="Z_4BDE99E2_2803_4D4A_AADE_12C6B837A162_.wvu.FilterData" localSheetId="0" hidden="1">'вичитаний '!$A$7:$K$715</definedName>
    <definedName name="Z_4BDE99E2_2803_4D4A_AADE_12C6B837A162_.wvu.PrintArea" localSheetId="0" hidden="1">'вичитаний '!$B$1:$K$717</definedName>
    <definedName name="Z_4BDE99E2_2803_4D4A_AADE_12C6B837A162_.wvu.PrintTitles" localSheetId="0" hidden="1">'вичитаний '!$6:$7</definedName>
    <definedName name="Z_551629F7_4581_4912_A753_0835C6C2D9BD_.wvu.FilterData" localSheetId="0" hidden="1">'вичитаний '!#REF!</definedName>
    <definedName name="Z_5F47E321_461F_413E_B89B_F07D2C6EB1D3_.wvu.FilterData" localSheetId="0" hidden="1">'вичитаний '!$A$7:$K$715</definedName>
    <definedName name="Z_645DBF78_DAE8_4CAE_8219_7FF3EFDFB5BA_.wvu.FilterData" localSheetId="0" hidden="1">'вичитаний '!#REF!</definedName>
    <definedName name="Z_65D178E8_DF42_4214_99F5_CF8FCD607BB8_.wvu.FilterData" localSheetId="0" hidden="1">'вичитаний '!#REF!</definedName>
    <definedName name="Z_6A652033_5812_4588_A17B_4D9C9F9FDF7C_.wvu.FilterData" localSheetId="0" hidden="1">'вичитаний '!#REF!</definedName>
    <definedName name="Z_6FA7B857_9611_4412_81C3_2CAF0A17D3AF_.wvu.Cols" localSheetId="0" hidden="1">'вичитаний '!#REF!</definedName>
    <definedName name="Z_6FA7B857_9611_4412_81C3_2CAF0A17D3AF_.wvu.FilterData" localSheetId="0" hidden="1">'вичитаний '!#REF!</definedName>
    <definedName name="Z_6FA7B857_9611_4412_81C3_2CAF0A17D3AF_.wvu.PrintArea" localSheetId="0" hidden="1">'вичитаний '!$B$1:$K$724</definedName>
    <definedName name="Z_77A0729A_C395_4BFC_9659_D39A4A425FA5_.wvu.FilterData" localSheetId="0" hidden="1">'вичитаний '!#REF!</definedName>
    <definedName name="Z_780E2717_2640_43FD_86AE_C846A582C5DD_.wvu.FilterData" localSheetId="0" hidden="1">'вичитаний '!#REF!</definedName>
    <definedName name="Z_86B31117_C88E_4986_BCBA_29DF55432B14_.wvu.PrintArea" localSheetId="0" hidden="1">'вичитаний '!$B$1:$K$724</definedName>
    <definedName name="Z_8A20EBF9_B406_4CB8_A635_B13476222C2B_.wvu.FilterData" localSheetId="0" hidden="1">'вичитаний '!$A$7:$K$715</definedName>
    <definedName name="Z_8A20EBF9_B406_4CB8_A635_B13476222C2B_.wvu.PrintArea" localSheetId="0" hidden="1">'вичитаний '!$B$1:$K$717</definedName>
    <definedName name="Z_8A20EBF9_B406_4CB8_A635_B13476222C2B_.wvu.PrintTitles" localSheetId="0" hidden="1">'вичитаний '!$6:$7</definedName>
    <definedName name="Z_925BDE3C_666A_472C_AF1A_1C10FEDA4838_.wvu.FilterData" localSheetId="0" hidden="1">'вичитаний '!$A$7:$K$715</definedName>
    <definedName name="Z_96E2A35E_4A48_419F_9E38_8CEFA5D27C66_.wvu.Cols" localSheetId="0" hidden="1">'вичитаний '!#REF!</definedName>
    <definedName name="Z_96E2A35E_4A48_419F_9E38_8CEFA5D27C66_.wvu.PrintArea" localSheetId="0" hidden="1">'вичитаний '!$B$1:$K$728</definedName>
    <definedName name="Z_96E2A35E_4A48_419F_9E38_8CEFA5D27C66_.wvu.PrintTitles" localSheetId="0" hidden="1">'вичитаний '!$E:$F,'вичитаний '!#REF!</definedName>
    <definedName name="Z_9A5FF428_5748_421C_A0F9_E4B9AD073817_.wvu.FilterData" localSheetId="0" hidden="1">'вичитаний '!#REF!</definedName>
    <definedName name="Z_A8F9DE8D_21A1_4D9A_91FB_BD8F45B82EA4_.wvu.FilterData" localSheetId="0" hidden="1">'вичитаний '!#REF!</definedName>
    <definedName name="Z_ABBD498D_3D2F_4E62_985A_EF1DC4D9DC47_.wvu.Cols" localSheetId="0" hidden="1">'вичитаний '!#REF!</definedName>
    <definedName name="Z_ABBD498D_3D2F_4E62_985A_EF1DC4D9DC47_.wvu.PrintArea" localSheetId="0" hidden="1">'вичитаний '!$B$1:$K$728</definedName>
    <definedName name="Z_ABBD498D_3D2F_4E62_985A_EF1DC4D9DC47_.wvu.PrintTitles" localSheetId="0" hidden="1">'вичитаний '!$E:$F,'вичитаний '!#REF!</definedName>
    <definedName name="Z_B5F492D1_35AA_4CD9_A7ED_2DED767630CA_.wvu.FilterData" localSheetId="0" hidden="1">'вичитаний '!#REF!</definedName>
    <definedName name="Z_BDB9FFBB_FAD1_41F8_8FE8_60E4FF0329B6_.wvu.FilterData" localSheetId="0" hidden="1">'вичитаний '!$A$7:$K$715</definedName>
    <definedName name="Z_BF6970B1_3831_44D3_B8FC_D0CB3736CFB6_.wvu.FilterData" localSheetId="0" hidden="1">'вичитаний '!#REF!</definedName>
    <definedName name="Z_BF6970B1_3831_44D3_B8FC_D0CB3736CFB6_.wvu.PrintArea" localSheetId="0" hidden="1">'вичитаний '!$B$1:$K$716</definedName>
    <definedName name="Z_BF6970B1_3831_44D3_B8FC_D0CB3736CFB6_.wvu.PrintTitles" localSheetId="0" hidden="1">'вичитаний '!$6:$7</definedName>
    <definedName name="Z_CB8A019C_FF92_4F74_8D13_A7F67C21EE86_.wvu.FilterData" localSheetId="0" hidden="1">'вичитаний '!$A$7:$K$715</definedName>
    <definedName name="Z_CC5D1478_95D2_4EAA_8CFB_E0FD1E9BB021_.wvu.FilterData" localSheetId="0" hidden="1">'вичитаний '!#REF!</definedName>
    <definedName name="Z_D712F871_6858_44B8_AA22_8F2C734047E2_.wvu.Cols" localSheetId="0" hidden="1">'вичитаний '!#REF!</definedName>
    <definedName name="Z_D712F871_6858_44B8_AA22_8F2C734047E2_.wvu.PrintArea" localSheetId="0" hidden="1">'вичитаний '!$B$1:$K$728</definedName>
    <definedName name="Z_D712F871_6858_44B8_AA22_8F2C734047E2_.wvu.PrintTitles" localSheetId="0" hidden="1">'вичитаний '!$E:$F,'вичитаний '!#REF!</definedName>
    <definedName name="Z_E02D48B6_D0D9_4E6E_B70D_8E13580A6528_.wvu.Cols" localSheetId="0" hidden="1">'вичитаний '!#REF!</definedName>
    <definedName name="Z_E02D48B6_D0D9_4E6E_B70D_8E13580A6528_.wvu.PrintArea" localSheetId="0" hidden="1">'вичитаний '!$B$1:$K$728</definedName>
    <definedName name="Z_E02D48B6_D0D9_4E6E_B70D_8E13580A6528_.wvu.PrintTitles" localSheetId="0" hidden="1">'вичитаний '!$E:$F,'вичитаний '!#REF!</definedName>
    <definedName name="Z_E15EADA5_4F54_476B_B965_717A90DA1388_.wvu.FilterData" localSheetId="0" hidden="1">'вичитаний '!#REF!</definedName>
    <definedName name="Z_EDEA44EC_DE65_4278_B5FD_81FEF0BAA146_.wvu.FilterData" localSheetId="0" hidden="1">'вичитаний '!#REF!</definedName>
    <definedName name="Z_FA1ECF13_8B8F_43A0_968A_00D464911B1D_.wvu.FilterData" localSheetId="0" hidden="1">'вичитаний '!#REF!</definedName>
    <definedName name="_xlnm.Print_Titles" localSheetId="0">'вичитаний '!$6:$7</definedName>
    <definedName name="_xlnm.Print_Area" localSheetId="0">'вичитаний '!$B$1:$K$717</definedName>
  </definedNames>
  <calcPr calcId="145621"/>
  <customWorkbookViews>
    <customWorkbookView name="Хохуля Олександр - Личное представление" guid="{8A20EBF9-B406-4CB8-A635-B13476222C2B}" mergeInterval="0" personalView="1" maximized="1" xWindow="-8" yWindow="-8" windowWidth="1936" windowHeight="1056" tabRatio="603" activeSheetId="1"/>
    <customWorkbookView name="Китиця Олена - Личное представление" guid="{6FA7B857-9611-4412-81C3-2CAF0A17D3AF}" mergeInterval="0" personalView="1" xWindow="1" windowWidth="1919" windowHeight="1040" activeSheetId="2"/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Денисенко Тетяна - Особисте подання" guid="{4BDE99E2-2803-4D4A-AADE-12C6B837A162}" mergeInterval="0" personalView="1" maximized="1" xWindow="-1288" yWindow="-8" windowWidth="1296" windowHeight="1000" tabRatio="603" activeSheetId="1"/>
  </customWorkbookViews>
</workbook>
</file>

<file path=xl/calcChain.xml><?xml version="1.0" encoding="utf-8"?>
<calcChain xmlns="http://schemas.openxmlformats.org/spreadsheetml/2006/main">
  <c r="J11" i="1" l="1"/>
  <c r="J61" i="1" l="1"/>
  <c r="J193" i="1" l="1"/>
  <c r="J120" i="1" l="1"/>
  <c r="J538" i="1" l="1"/>
  <c r="J477" i="1"/>
  <c r="J365" i="1"/>
  <c r="J345" i="1"/>
  <c r="J605" i="1" l="1"/>
  <c r="J578" i="1" l="1"/>
  <c r="J589" i="1"/>
  <c r="J628" i="1"/>
  <c r="J692" i="1"/>
  <c r="J114" i="1" l="1"/>
  <c r="J358" i="1" l="1"/>
  <c r="J201" i="1" l="1"/>
  <c r="J95" i="1" l="1"/>
  <c r="J94" i="1"/>
  <c r="J91" i="1" s="1"/>
  <c r="J59" i="1" l="1"/>
  <c r="J58" i="1" s="1"/>
  <c r="J57" i="1" s="1"/>
  <c r="J56" i="1" s="1"/>
  <c r="J112" i="1" l="1"/>
  <c r="J109" i="1" s="1"/>
  <c r="J658" i="1" l="1"/>
  <c r="J705" i="1" l="1"/>
  <c r="J341" i="1" l="1"/>
  <c r="J670" i="1" l="1"/>
  <c r="J617" i="1"/>
  <c r="J610" i="1"/>
  <c r="J531" i="1"/>
  <c r="J528" i="1"/>
  <c r="J344" i="1"/>
  <c r="J338" i="1"/>
  <c r="J337" i="1" s="1"/>
  <c r="I334" i="1"/>
  <c r="J326" i="1"/>
  <c r="J189" i="1"/>
  <c r="J108" i="1"/>
  <c r="J89" i="1"/>
  <c r="J88" i="1" s="1"/>
  <c r="J9" i="1"/>
  <c r="J8" i="1" s="1"/>
  <c r="J364" i="1" l="1"/>
  <c r="J90" i="1"/>
  <c r="J10" i="1"/>
  <c r="J588" i="1"/>
  <c r="J107" i="1"/>
  <c r="J106" i="1" s="1"/>
  <c r="J200" i="1"/>
  <c r="J119" i="1" s="1"/>
  <c r="J336" i="1" l="1"/>
  <c r="J335" i="1" s="1"/>
  <c r="J118" i="1"/>
  <c r="J715" i="1" l="1"/>
</calcChain>
</file>

<file path=xl/sharedStrings.xml><?xml version="1.0" encoding="utf-8"?>
<sst xmlns="http://schemas.openxmlformats.org/spreadsheetml/2006/main" count="1211" uniqueCount="661">
  <si>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</si>
  <si>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</si>
  <si>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</si>
  <si>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7325</t>
  </si>
  <si>
    <t>1517325</t>
  </si>
  <si>
    <t>Будівництво споруд, установ та закладів фізичної культури і спорту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</si>
  <si>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</si>
  <si>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</si>
  <si>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</si>
  <si>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</si>
  <si>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</si>
  <si>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0456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</si>
  <si>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</si>
  <si>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</si>
  <si>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</si>
  <si>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</si>
  <si>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</si>
  <si>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</si>
  <si>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</si>
  <si>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</si>
  <si>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</si>
  <si>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</si>
  <si>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</si>
  <si>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</si>
  <si>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</si>
  <si>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</si>
  <si>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</si>
  <si>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</si>
  <si>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</si>
  <si>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1517367</t>
  </si>
  <si>
    <t>7367</t>
  </si>
  <si>
    <t>Код Функціональної класифікації видатків та кредитування бюджету</t>
  </si>
  <si>
    <t>УСЬОГО</t>
  </si>
  <si>
    <t xml:space="preserve">Додаток 6
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</si>
  <si>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</si>
  <si>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 рішення обласної ради</t>
  </si>
  <si>
    <t xml:space="preserve">Найменування об’єкта будівництва/вид будівельних робіт, у тому числі проектні роботи 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</si>
  <si>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</si>
  <si>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</si>
  <si>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</si>
  <si>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</si>
  <si>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(код бюджету)</t>
  </si>
  <si>
    <t>04100000000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</si>
  <si>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</si>
  <si>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</si>
  <si>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</si>
  <si>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об’єкта на кінець бюджетного періоду, 
%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</si>
  <si>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комунікаційної та соціальної інфраструктури за об’єктами у 2021 році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</si>
  <si>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</si>
  <si>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</si>
  <si>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</si>
  <si>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госпітальних округах</t>
  </si>
  <si>
    <t xml:space="preserve">1517360 </t>
  </si>
  <si>
    <t>7360</t>
  </si>
  <si>
    <t>Виконання інвестиційних проектів</t>
  </si>
  <si>
    <t>1517320</t>
  </si>
  <si>
    <t>7320</t>
  </si>
  <si>
    <t>Будівництво об'єктів соціально-культурного призначення</t>
  </si>
  <si>
    <t>1217460</t>
  </si>
  <si>
    <t>7460</t>
  </si>
  <si>
    <t>Утримання та розвиток автомобільних доріг та дорожньої інфраструктури</t>
  </si>
  <si>
    <t>2018-2021</t>
  </si>
  <si>
    <t>1517324</t>
  </si>
  <si>
    <t>7324</t>
  </si>
  <si>
    <t>Будівництво установ та закладів культури</t>
  </si>
  <si>
    <t>2020-2021</t>
  </si>
  <si>
    <t>Реконструкція відділення екстреної медичної допомоги КНП “Криворізька міська лікарня № 17” Криворізької міської ради за адресою: м. Кривий Ріг, вул. Каткова, 2</t>
  </si>
  <si>
    <t>Реконструкція відділення екстреної медичної допомоги КП “Марганецька центральна міська лікарня” Марганецької міської ради” за адресою: м. Марганець, вул. Паркова, 15</t>
  </si>
  <si>
    <t>Криворізька міська територіальна громада</t>
  </si>
  <si>
    <t>Покровська міська територіальна громада</t>
  </si>
  <si>
    <t>Дніпровська міська територіальна громада</t>
  </si>
  <si>
    <t>Кам'янська міська територіальна громада</t>
  </si>
  <si>
    <t>Марганецька міська територіальна громада</t>
  </si>
  <si>
    <t>Нікопольська міська територіальна громада</t>
  </si>
  <si>
    <t>Новомосковська міська територіальна громада</t>
  </si>
  <si>
    <t>Першотравенська міська територіальна громада</t>
  </si>
  <si>
    <t>грн</t>
  </si>
  <si>
    <t>1515040</t>
  </si>
  <si>
    <t>5040</t>
  </si>
  <si>
    <t>Підтримка і розвиток спортивної інфраструктури</t>
  </si>
  <si>
    <t>1515047</t>
  </si>
  <si>
    <t>5047</t>
  </si>
  <si>
    <t>0810</t>
  </si>
  <si>
    <t>Реконструкція спортивного комплексу "Металург" комунального позашкільного навчального закладу "Дитячо-юнацька спортивна школа № 1" Криворізької міської ради</t>
  </si>
  <si>
    <t>Новоолександрівська сільська територіальна громада</t>
  </si>
  <si>
    <t xml:space="preserve">Будівництво ДНЗ на 80 місць за адресою: вул. Шкільна, 2,  с.Старі Кодаки Дніпровського району Дніпропетровської області </t>
  </si>
  <si>
    <t>Богданівська сільська територіальна громада</t>
  </si>
  <si>
    <t>Китайгородська сільська територіальна громада</t>
  </si>
  <si>
    <t>Межівська селищна  територіальна громада</t>
  </si>
  <si>
    <t>Могилівська сільська територіальна громада</t>
  </si>
  <si>
    <t>Петриківська селищна територіальна громада</t>
  </si>
  <si>
    <t>Покровська селищна  територіальна громада</t>
  </si>
  <si>
    <t>Томаківська селищна територіальна громада</t>
  </si>
  <si>
    <t>Чумаківська сільська територіальна громада</t>
  </si>
  <si>
    <t>2019-2021</t>
  </si>
  <si>
    <t>1517368</t>
  </si>
  <si>
    <t>7368</t>
  </si>
  <si>
    <t>Виконання інвестиційних проектів за рахунок субвенцій з інших бюджетів</t>
  </si>
  <si>
    <t>Слобожанська селищна територіальна громада</t>
  </si>
  <si>
    <t>Капітальний ремонт автомобільної дороги загального користування державного значення Р-51 Мерефа - Лозова - Павлоград на ділянці км 131+277 - км 140+227,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</si>
  <si>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140+227 - км 149+227,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</si>
  <si>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149+227 - км 155+927,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</si>
  <si>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155+927 - км 162+693,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</si>
  <si>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162+693 - км 166+377,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</si>
  <si>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147+419 - км 169+435,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</si>
  <si>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169+435 - км 190+293,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</si>
  <si>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195+368 - км 227+978,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</si>
  <si>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229+578 - км 255+534, Дніпропетровська область</t>
  </si>
  <si>
    <t>Капітальний ремонт автомобільної дороги загального користування державного значення Н-08  Бориспіль – Дніпро – Запоріжжя (через м. Кременчук) – Маріуполь на ділянці км 382+093 - км 394+780, Дніпропетровська область</t>
  </si>
  <si>
    <t>Капітальний ремонт автомобільної дороги державного значення Т-04-29 Станція Верхньодніпровськ - Верхівцеве - Божедарівка на ділянках км 0+000 - км 14+491, км 18+491 - км 37+636, Дніпропетровська область</t>
  </si>
  <si>
    <t>1217310</t>
  </si>
  <si>
    <t>7310</t>
  </si>
  <si>
    <t>Будівництво об'єктів житлово-комунального господарства</t>
  </si>
  <si>
    <t>Реконструкція водогону від м.Дніпро до м.Новомосковська Дніпропетровської області</t>
  </si>
  <si>
    <t>Будівництво міського парку по вул Центральна  м.Вільногірськ Дніпропетровської області (у т.ч. ПКД та експертиза)</t>
  </si>
  <si>
    <t>у тому числі за рішенням суду</t>
  </si>
  <si>
    <r>
      <t>Реконструкція водогону від м. Новомосковськ до с. Орлівщина Новомосковського району Дніпропетровської області</t>
    </r>
    <r>
      <rPr>
        <b/>
        <sz val="36"/>
        <rFont val="Times New Roman"/>
        <family val="1"/>
        <charset val="204"/>
      </rPr>
      <t xml:space="preserve"> </t>
    </r>
  </si>
  <si>
    <t>у тому числі проєктні роботи</t>
  </si>
  <si>
    <t xml:space="preserve">Реконструкція водогону від смт Гвардійське до смт Губиниха Новомосковського району Дніпропетровської області </t>
  </si>
  <si>
    <r>
      <t>Реконструкція водогону від смт Черкаське до смт Гвардійське Новомосковського району Дніпропетровської області</t>
    </r>
    <r>
      <rPr>
        <b/>
        <sz val="36"/>
        <rFont val="Times New Roman"/>
        <family val="1"/>
        <charset val="204"/>
      </rPr>
      <t xml:space="preserve"> </t>
    </r>
  </si>
  <si>
    <t>Дніпровський район</t>
  </si>
  <si>
    <t>Капітальний ремонт автомобільної дороги загального користування місцевого значення  С040432 Партизанське – Лобойківка км 0+000 – км 5+934 Дніпровського району Дніпропетровської області</t>
  </si>
  <si>
    <t>Капітальний ремонт автомобільної дороги загального користування місцевого значення С040426 Степове –Партизанське км 0+000 – км 1+500 Дніпровського району Дніпропетровської області</t>
  </si>
  <si>
    <t>Капітальний ремонт автомобільної дороги загального користування місцевого значення О041710 /Солоне - Лошкарівка/ - Широке - /Р-73/ км 0+000 - км 17 + 483 Солонянського району Дніпропетровської області</t>
  </si>
  <si>
    <t>Кам’янський район</t>
  </si>
  <si>
    <t>Капітальний ремонт автомобільної дороги загального користування місцевого значення О040307 /Н-08/ – Дніпровське км 0+000 – км 3+225 Верхньодніпровського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</si>
  <si>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О040305 Дмитрівка-/Т-04-15/ км 0+000 - км 10+020 Верхньодніпровського району Дніпропетровської області</t>
  </si>
  <si>
    <t>Капітальний ремонт автомобільної дороги загального користування місцевого значення С040610 Калинівка – Преображенка км 0+000 – км 4+610 Криничанського району Дніпропетровської області</t>
  </si>
  <si>
    <t xml:space="preserve">Капітальний ремонт автомобільної дороги загального користування місцевого значення  О041511 П’ятихатки – Апостолове – Зеленодольськ П’ятихатського району Дніпропетровської області </t>
  </si>
  <si>
    <t xml:space="preserve"> Капітальний ремонт автомобільної дороги загального користування місцевого значення С041510 /Березняки – Байдаківка – Лозуватка – Долинське/ – Червоний Яр км 0+000 – км 6+860 П’ятихатського району Дніпропетровської області</t>
  </si>
  <si>
    <t xml:space="preserve">Капітальний ремонт автомобільної дороги загального користування місцевого значення О041504 Красноіванівка – Саксагань – /М-04/ км 0+000 – км 12+510 П’ятихатського району Дніпропетровської області </t>
  </si>
  <si>
    <t>Новомосковський район</t>
  </si>
  <si>
    <t>Капітальний ремонт автомобільної дороги загального користування місцевого значення  О040410 Дніпро - Магдалинівка - Котовка Магдалинівського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</si>
  <si>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С040713 Богданівка – Мар’ївка км 0+000 – км 4+550 Магдалинівського району Дніпропетровської області</t>
  </si>
  <si>
    <t>Капітальний ремонт автомобільної дороги загального користування місцевого значення С041023 Губиниха – Мар’янівка км 0+000 –км 1+400 Новомосковського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</si>
  <si>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С041025 //Т-04-10/ -  Хуторо - Губиниха – Марьянівка/– Скотувате км 0+000 – км 1+380 Новомосковського району Дніпропетровської області</t>
  </si>
  <si>
    <t>Капітальний ремонт автомобільної дороги загального користування місцевого значення С041014 Р-п «Поляна» - Знаменівка -/М-04/ км 0+000 – км 0+239, км 0+242 – км 0+953 Новомосковського району Дніпропетровської області</t>
  </si>
  <si>
    <t>Капітальний ремонт автомобільної дороги загального користування місцевого значення С041011 /М-18/ - ЛТО Хащеве км 0+000 - км 7+196 Новомосковського району Дніпропетровської області</t>
  </si>
  <si>
    <t>Нікопольський район</t>
  </si>
  <si>
    <t>Капітальний ремонт автомобільної дороги загального користування місцевого значення С041906 Шахта № 7 -/Т-04-20/км 1+997- км 9+175 Томаківського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</si>
  <si>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С041920 /Мирове-Високе- /Н-23//-Глухе - Новокиївка км 0+000-км 20+940 Томаківського району Дніпропетровської області</t>
  </si>
  <si>
    <t>1516080</t>
  </si>
  <si>
    <t>6080</t>
  </si>
  <si>
    <t>Реалізація державних та місцевих житлових програм</t>
  </si>
  <si>
    <t>1516083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</si>
  <si>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</si>
  <si>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</si>
  <si>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</si>
  <si>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малого групового будинку №1 за адресою:Дніпропетровська область, м.Кам'янське, бульвар Незалежності, в районі будинку 29</t>
  </si>
  <si>
    <t>Апостолівська міська територіальна громада</t>
  </si>
  <si>
    <t>Капітальний ремонт загальноосвітньої школи № 3 по вул. Визволення, 30 в м. Апостолове Дніпропетровської області (у т.ч.ПКД)</t>
  </si>
  <si>
    <t>2017-2021</t>
  </si>
  <si>
    <t>Васильківської селищна територіальна громада</t>
  </si>
  <si>
    <t xml:space="preserve">Реконструкція НВК №1 ім.Коцюбинського смт Васильківка Васильківського району Дніпропетровської області </t>
  </si>
  <si>
    <t xml:space="preserve">Капітальний ремонт Чаплинської опорної школи Васильківського району Дніпропетровської області </t>
  </si>
  <si>
    <t>Губиниська селищна територіальна громада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</si>
  <si>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</t>
  </si>
  <si>
    <t>2016-2021</t>
  </si>
  <si>
    <t>Капітальний ремонт будівлі та елементів благоустрою території Комунального закладу освіти "Навчально-виховний комплекс № 33 "Маріїнська багатопрофільна гімназія – загальноосвітній навчальний заклад  І ступеня" Дніпровської міської ради по вул. Троїцькій, 1  у м. Дніпрі  (у т.ч.ПКД)</t>
  </si>
  <si>
    <t xml:space="preserve"> Іларіонівська селищна територіальна громада</t>
  </si>
  <si>
    <t xml:space="preserve">Будівництво ДНЗ по вул.Центральна, 10а, смт.Іларіонове Синельниківського р-ну </t>
  </si>
  <si>
    <t>Лихівська селищна територіальна громада</t>
  </si>
  <si>
    <t xml:space="preserve">Капітальний ремонт Лихівської середньої загальноосвітньої школи смт Лихівка П'ятихатського району Дніпропетровської області  (у т.ч.ПКД) </t>
  </si>
  <si>
    <t>Межівська селищна територіальна громада</t>
  </si>
  <si>
    <t>Капітальний ремонт РКЗО “Межівська СЗШ  № 1” (дві філії) вул. Учительська, 7, смт Межова Межівського району Дніпропетровської області (І черга)</t>
  </si>
  <si>
    <t>2018-2019</t>
  </si>
  <si>
    <t xml:space="preserve">Реконструкція КЗ “Волоська загальноосвітня школа I-III ступенів” за адресою: сел. Волоське, вул. Набережна, 42, Дніпровського району Дніпропетровської області   </t>
  </si>
  <si>
    <t xml:space="preserve">Реконструкція будівлі дошкільного закладу "Веснянка" по вул. Центральна , 31 д в с.Миколаївка - 1 Дніпропетровського району Дніпропетровської області. Коригування </t>
  </si>
  <si>
    <t>П’ятихатська міська територіальна громада</t>
  </si>
  <si>
    <t xml:space="preserve">Капітальний ремонт ДНЗ № 2 за адресою: Дніпропетровська обл., м. П'ятихатки, вул. Гагаріна, 200 </t>
  </si>
  <si>
    <t>Перещепинська міська територіальна громада</t>
  </si>
  <si>
    <t xml:space="preserve">Капітальний ремонт опорної школи № 1 по вул. Калинова, 5 в м. Перещепине, Новомосковського району, Дніпропетровської області </t>
  </si>
  <si>
    <t>Першотравневська сільська територіальна громада</t>
  </si>
  <si>
    <t xml:space="preserve">Капітальний ремонт дитячого садочка у селі Павлопілля Нікопольського району Дніпропетровської області  (у т.ч.ПКД) </t>
  </si>
  <si>
    <t>Покровська  селищна територіальна громада</t>
  </si>
  <si>
    <t xml:space="preserve"> Царичанська селищна територіальна громада</t>
  </si>
  <si>
    <t xml:space="preserve">Капітальний ремонт Царичанської загальноосвітньої школи І-ІІІ ступенів в смт Царичанка Дніпропетровської області по вул. Соборна, 40-а </t>
  </si>
  <si>
    <t>Миколаївська сільська територіальна громада</t>
  </si>
  <si>
    <t>Жовтоводська міська  територіальна громада</t>
  </si>
  <si>
    <t>Реконструкція будівлі акушерсько-гінекологічного корпусу. Приймально-діагностичне відділення за адресою: м. Жовті Води вул. Кропоткіна, 16</t>
  </si>
  <si>
    <t>Нікопольська  міська територіальна громада</t>
  </si>
  <si>
    <t>Реконструкція частини будівлі амбулаторії №1, 3  КЗ "Нікопольський центр первинної медико-санітарної допомоги" під дитяче стаціонарне та консультативно-діагностичне відділення за адресою:м.Нікополь, проспект Трубників, буд.47</t>
  </si>
  <si>
    <t>Реконструкція головного корпусу блок №2 (сходово-ліфтовий вузол) з переходом до блоку №6 КЗ ДОДКЛ по вул.Космічній,13 м.Дніпропетровськ (у т.ч.ПКД)</t>
  </si>
  <si>
    <t>1517323</t>
  </si>
  <si>
    <t>7323</t>
  </si>
  <si>
    <t>Будівництво установ та закладів соціальної сфери</t>
  </si>
  <si>
    <t>Могилівська  сільська територіальна громада</t>
  </si>
  <si>
    <t>2011-2021</t>
  </si>
  <si>
    <t xml:space="preserve">Могилівський пансіонат геріатрії. Реконструкція.  Посилення фундаментів. с.Могилів - 1 Царичанського району Дніпропетровської області (у т.ч.ПКД) </t>
  </si>
  <si>
    <t>Реконструкція стадіону, розташованого на території КПНЗ "Дитячо-юнацька спортивна школа №3" Криворізької міської ради по вул. Зарічній, 3 у м. Кривий Ріг Дніпропетровської області  (у т.ч.ПКД)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</si>
  <si>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  (у т.ч.ПКД)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</si>
  <si>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т.ч.ПКД)</t>
  </si>
  <si>
    <t>Верхньодніпровська міська територіальна громада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</si>
  <si>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(І черга)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</si>
  <si>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(ІІ черга)</t>
  </si>
  <si>
    <t>Будівництво ДНЗ на 115 місць,  вул. І.Малки, м. Покров  (у т.ч.ПКД)</t>
  </si>
  <si>
    <t>Нікопольська міська  територіальна громада</t>
  </si>
  <si>
    <t>Будівництво спортивно-оздоровчого комплексу на території парку Перемоги в м. Нікополь по вул.Херсонська</t>
  </si>
  <si>
    <t>Реконструкція відділення екстреної медичної допомоги КНП “Міська клінічна лікарня № 9” Дніпровської міської ради за адресою: м. Дніпро, просп. Мануйлівський, 29  (у т.ч.ПКД)</t>
  </si>
  <si>
    <t>Реконструкція відділення екстреної медичної допомоги КЗ “Дніпропетровська обласна клінічна лікарня ім. І. І. Мечникова” за адресою: м. Дніпро, пл. Соборна, 14  (у т.ч.ПКД)</t>
  </si>
  <si>
    <t>Реконструкція відділення екстреної медичної допомоги КНП “Міська клінічна лікарня № 4” Дніпровської міської ради за адресою: м. Дніпро, вул. Ближня, 31  (у т.ч.ПКД)</t>
  </si>
  <si>
    <t>Реконструкція відділення екстреної медичної допомоги КНП Кам’янської міської ради “Міська лікарня № 9” за адресою: м. Кам’янське, просп. Аношкіна, 72  (у т.ч.ПКД)</t>
  </si>
  <si>
    <t>Реконструкція відділення екстреної медичної допомоги КНП Кам’янської міської ради “Міська лікарня швидкої медичної допомоги” за адресою: м. Кам’янське, вул. Вячеслава Чорновола, 79А (у т.ч.ПКД)</t>
  </si>
  <si>
    <t>Реконструкція відділення екстреної медичної допомоги КНП “Криворізька міська лікарня № 7” Криворізької міської ради за адресою: м. Кривий Ріг, вул. Маршака, 1а  (у т.ч.ПКД)</t>
  </si>
  <si>
    <t>Реконструкція відділення екстреної медичної допомоги КП “Криворізька міська клінічна лікарня № 2” Криворізької міської ради за адресою: м. Кривий Ріг, майд. 30-річчя Перемоги, 2  (у т.ч.ПКД)</t>
  </si>
  <si>
    <t>Реконструкція відділення екстреної медичної допомоги КП “Нікопольська міська лікарня № 4 Нікопольської міської ради” за адресою: м. Нікополь, просп. Трубників, 50  (у т.ч.ПКД)</t>
  </si>
  <si>
    <t>Реконструкція відділення екстреної медичної допомоги КП “Новомосковська центральна районна лікарня” Дніпропетровської обласної ради” за адресою: м. Новомосковськ, вул. Гетьманська, 238  (у т.ч.ПКД)</t>
  </si>
  <si>
    <t>Реконструкція відділення екстреної медичної допомоги КНП “Першотравенська міська лікарня” Першотравенської міської ради за адресою: м. Першотравенськ, вул. Шахтарської Слави  (у т.ч.ПКД)</t>
  </si>
  <si>
    <t>Реконструкція відділення екстреної медичної допомоги КП “Центральна міська лікарня Покровської міської ради Дніпропетровської області” за адресою: м. Покров, вул. Медична, 19  (у т.ч.ПКД)</t>
  </si>
  <si>
    <t>Капітальний ремонт автомобільної дороги загального користування місцевого значення О041802 Девладове – Веселе Поле км 0+000 – км 6+050 Софіївського району Дніпропетровської області</t>
  </si>
  <si>
    <t>Капітальний ремонт автомобільної дороги загального користування місцевого значення С042126 Олександрія-Тихий Став км 0+000 – км 6+180 Широківського району Дніпропетровської області</t>
  </si>
  <si>
    <t>Глеюватська сільська територіальна громада</t>
  </si>
  <si>
    <t>Девладівська сільська територіальна громада</t>
  </si>
  <si>
    <t xml:space="preserve">Будівництво амбулаторії на 1-2 лікаря з житлом за адресою: Дніпропетровська область, Межівський район , с. Іванівка,вул. Центральна, 64 </t>
  </si>
  <si>
    <t>Першотравневська сільська  територіальна громада</t>
  </si>
  <si>
    <t xml:space="preserve">Будівництво амбулаторії на 1-2 лікаря з житлом за адресою: Дніпропетровська область, Нікопольський район , с. Чистопіль,  вул. Шевченка,1 а </t>
  </si>
  <si>
    <t>Будівництво амбулаторії на 1-2 лікаря з житлом за адресою: Дніпропетровська область, Нікопольський район , с. Чкалове, вул. Дружби, 61 В</t>
  </si>
  <si>
    <t>Будівництво амбулаторії на 3-4 лікаря без житла за адресою: Дніпропетровська область, Томаківський район, смт Томаківка, вул.Шосейна,11 (у т.ч. ПКД)</t>
  </si>
  <si>
    <t>Слов'янська сільська територіальна громада</t>
  </si>
  <si>
    <t xml:space="preserve">Будівництво амбулаторії на 1-2 лікаря з житлом за адресою: Дніпропетровська область, Межівський район , с. Слов'янка, вул. Богуна,8 </t>
  </si>
  <si>
    <t>Софіївська селищна територіальна громада</t>
  </si>
  <si>
    <t>1000000</t>
  </si>
  <si>
    <t>1010000</t>
  </si>
  <si>
    <t>Управління культури, туризму, національностей і релігій Дніпропетровської обласної державної адміністрації</t>
  </si>
  <si>
    <t>Капітальний ремонт приміщень Діорами (зали №7) за адресою: просп. Дмитра Яворницького, 16-А, м. Дніпро (Коригування)</t>
  </si>
  <si>
    <t xml:space="preserve">Капітальний  ремонт комплексної системи протипожежного захисту в будівлі комунального закладу культури "Дніпровський академічний український музично-драматичний театр  ім. Т. Г. Шевченка" Дніпропетровської обласної ради", за адресою: м. Дніпро, вул. Воскресенська, буд 5 </t>
  </si>
  <si>
    <t>2021-2023</t>
  </si>
  <si>
    <t>1017340</t>
  </si>
  <si>
    <t>7340</t>
  </si>
  <si>
    <t>Проектування, реставрація та охорона пам'яток архітектури</t>
  </si>
  <si>
    <t>Розробка проектно-кошторисної документації "Протиаварійні роботи по будівлі – пам’ятки історії (Будинок міської садиби ХІХ століття, де народилась О.П. Блаватська і жила династія Фадеєвих) охор. № 040025 за адресою: вул. Князя Ярослава Мудрого,11, м. Дніпро"</t>
  </si>
  <si>
    <t>Розробка проектно-кошторисної документації "Реставрація фасадів пам’ятки архітектури місцевого значення охор. №75 – будівлі КЗК "Дніпропетровський національний історичний музей ім. Д.І.Яворницького" ДОР" за адресою: просп. Д.Яворницького, 18, у м. Дніпро"</t>
  </si>
  <si>
    <t>0800000</t>
  </si>
  <si>
    <t>0810000</t>
  </si>
  <si>
    <t>Департамент соціального захисту населення Дніпропетровської обласної державної адміністрації</t>
  </si>
  <si>
    <t>0817323</t>
  </si>
  <si>
    <t xml:space="preserve">Реконструкція ганку з встановленням пандусу в будівлі житлового корпусу КЗ "Вищетарасівський ПНІ"ДОР" вул. Шкільна,  23, с. Вищетарасівка, Томаківський район, Дніпропетровська область </t>
  </si>
  <si>
    <t>2020-2022</t>
  </si>
  <si>
    <t>Реконструкція житлового корпусу №1 КЗ "Зеленопільський психоневрологічний інтернат" ДОР" за адресою : с. Зелене Поле  Криворізького району, вул. Південна, 46А. Коригування</t>
  </si>
  <si>
    <t>2021-2022</t>
  </si>
  <si>
    <t>у тому числі коригування проектно-кошторисної документації</t>
  </si>
  <si>
    <t>Капітальний ремонт пральні та харчоблоку Комунального закладу "Криворізький дитячий будинок-інтернат "ДОР", розташованого за адресою: 50008 Дніпропетровська обл., м. Кривий Ріг, вул. В. Великого, 42А. Коригування</t>
  </si>
  <si>
    <t>2017-2022</t>
  </si>
  <si>
    <t>Реконструкція котельні з переводом на альтернативне паливо, розташованої за адресою Дніпропетровська обл. Верхньодніпровський р-н м. Верхівцеве, вул. Залізнична, 1А (коригування)</t>
  </si>
  <si>
    <t xml:space="preserve">2018-2021 </t>
  </si>
  <si>
    <t>0600000</t>
  </si>
  <si>
    <t>Департамент освіти і науки Дніпропетровської обласної державної адміністрації</t>
  </si>
  <si>
    <t>0610000</t>
  </si>
  <si>
    <t>0617321</t>
  </si>
  <si>
    <t xml:space="preserve">Будівництво освітніх установ та закладів </t>
  </si>
  <si>
    <t>Капітальний ремонт майстерень КЗО  „Багатопрофільний навчально-реабілітаційний центр  „Сузір′я” ДОР” за адресою: вул. Тухачевського, 9, м.Кривий Ріг. Коригування</t>
  </si>
  <si>
    <t>2015 – 2021</t>
  </si>
  <si>
    <t>2021</t>
  </si>
  <si>
    <t xml:space="preserve">Капітальний ремонт внутрішнього протипожежного водогону по об'єкту КЗО  „Криворізький багатопрофільний навчально-реабілітаційний центр  „Перлина” Дніпропетровської обласної ради за адресою: вул. Староінгулецька, 22, м. Кривий Ріг Дніпропетровської області                                         </t>
  </si>
  <si>
    <t>2018 – 2021</t>
  </si>
  <si>
    <t>Капітальний ремонт. Встановлення системи блискавкозахисту від прямого ураження блискавки в навчальному корпусі № 1 КЗО „Загальноосвітня санаторна школа-інтернат №3” ДОР” за адресою: м. Дніпро, вул. Прапорна, буд. 25</t>
  </si>
  <si>
    <t>2020 – 2021</t>
  </si>
  <si>
    <t>Капітальний ремонт. Встановлення системи блискавкозахисту від прямого ураження блискавки в навчальному корпусі №2 КЗО „Загальноосвітня санаторна школа-інтернат №3” ДОР” за адресою: м. Дніпро, вул. Прапорна, буд. 25</t>
  </si>
  <si>
    <t>Капітальний ремонт. Встановлення системи блискавкозахисту від прямого ураження блискавки в господарчому корпусі КЗО „Загальноосвітня санаторна школа-інтернат №3” ДОР” за адресою: м. Дніпро, вул. Прапорна, буд. 25</t>
  </si>
  <si>
    <t>Капітальний ремонт спальних кімнат 3 поверху спального корпусу КЗО „Ліцей „Синергія” ДОР” за адресою: м. Дніпро, вул. Прапорна, буд. 25</t>
  </si>
  <si>
    <t>Підсилення фундаменту навчального корпусу КЗО „Нікопольська загальноосвітня школа-інтернат І-ІІІ ступенів „Гармонія” ДОР” по вул. Б. Мозолевського, 30 в м. Нікополь Дніпропетровської області. Капітальний ремонт. Коригування</t>
  </si>
  <si>
    <t>2016 – 2021</t>
  </si>
  <si>
    <t>Капітальний ремонт зовнішніх мереж водопостачання та теплопостачання КЗО „Нікопольська загальноосвітня санаторна школа-інтернат І-ІІІ ступенів „Гармонія” Дніпропетровської обласної ради” за адресою: Дніпропетровська область, м. Нікополь, вул. Бориса Мозолевського, 30. Коригування 2020 р.</t>
  </si>
  <si>
    <t>Капітальний ремонт приміщень для маломобільних груп вихованців в реабілітаційному відділенні спального корпусу КЗО  „Багатопрофільний навчально-реабілітаційний центр № 6” ДОР” за адресою: 49127, м. Дніпро, вул. 20-річчя Перемоги, 30</t>
  </si>
  <si>
    <t>Капітальний ремонт службових приміщень „Прибудови” КЗО „Криворізький ліцей-інтернат з посиленою військово-фізичною підготовкою” ДОР”, розташованого за адресою: вул. Ярослава Мудрого, буд. 81, м. Кривий Ріг, Дніпропетровська обл.</t>
  </si>
  <si>
    <t>Капітальний ремонт фасаду з утепленням будівлі навчального корпусу №2 КПНЗ “Дніпропетровський обласний центр науково-технічної творчості та інформаційних технологій учнівської молоді” за адресою Дніпропетровська область, м. Дніпро, вул.Ульянова, 4</t>
  </si>
  <si>
    <t>2019 – 2021</t>
  </si>
  <si>
    <t>Капітальний ремонт мережі внутрішнього пожежогасіння, автоматичної пожежної сигналізації, захисту від блискавки будівлі  КСНЗСП  „ДВУФК” ДОР” по вул. Гладкова, 39 у м. Дніпро. Коригування</t>
  </si>
  <si>
    <t>Капітальний ремонт будівлі „літ.А-3” КОМУНАЛЬНОГО ЗАКЛАДУ ВИЩОЇ ОСВІТИ „ДНІПРОВСЬКА АКАДЕМІЯ НЕПЕРЕРВНОЇ ОСВІТИ” ДНІПРОПЕТРОВСЬКОЇ ОБЛАСНОЇ РАДИ” за адресою: м. Дніпро, вул.Володимира Антоновича, 70</t>
  </si>
  <si>
    <t>Отримання сертифікату відповідності закінченого будівництвом об’єкту: Капітальний ремонт приміщень 5 та 6 поверхів гуртожитку КЗВО „ДАНО” ДОР” за адресою: м. Дніпро, вул. Володимира Антоновича, 70. Коригування.</t>
  </si>
  <si>
    <t>2017 – 2021</t>
  </si>
  <si>
    <t>Капітальний ремонт покрівлі учбового корпусу„ за адресою: м. Кривий Ріг, вул. Кропивницького, 21а</t>
  </si>
  <si>
    <t>0617320</t>
  </si>
  <si>
    <t>0817320</t>
  </si>
  <si>
    <t>1017320</t>
  </si>
  <si>
    <t>Реконструкція насосної станції №3 ДМП ВКГ "Дніпро-Західний Донбас"</t>
  </si>
  <si>
    <t xml:space="preserve">Реконструкція водоводів №2, №3 комунального підприємства Дніпропетровської обласної ради "Аульський водовід", ПК-325 </t>
  </si>
  <si>
    <t>Вільногірська міська територіальна громада</t>
  </si>
  <si>
    <t>Жовтоводська міська територіальна громада</t>
  </si>
  <si>
    <t xml:space="preserve">Капітальний ремонт елементів благоустрою по вул. Хмельницького з відновленням дорожнього покриття від вул. Горького до вул. Маяковського м. Жовті Води Дніпропетровської області </t>
  </si>
  <si>
    <t>Реконструкція скверу ім. Т.Г.Шевченко в м. Марганець Дніпропетровської області. Коригування</t>
  </si>
  <si>
    <t>Павлоградська міська територіальна громада</t>
  </si>
  <si>
    <t>Реконструкція бульвару Козацької Слави в  м. Павлоград</t>
  </si>
  <si>
    <t xml:space="preserve">Реконструкція парку Гірників по вул. І.Малки в м.Покров Дніпропетровської області </t>
  </si>
  <si>
    <t>Синельниківська міська територіальна громада</t>
  </si>
  <si>
    <t>Благоустрій території паркової зони в районі вул. Миру в м. Синельникове Дніпропетровської області – капітальний ремонт</t>
  </si>
  <si>
    <t xml:space="preserve">Реконструкція системи водопостачання с.Майорка Дніпропетровського району </t>
  </si>
  <si>
    <t>2017-2020</t>
  </si>
  <si>
    <t>Благоустрій території паркової зони в смт Покровське Покровського району Дніпропетровської області – капітальний ремонт</t>
  </si>
  <si>
    <t>Капітальний ремонт бульвару Шевченка в смт Софіївка Софіївського району Дніпропетровської області</t>
  </si>
  <si>
    <t>Реконструкція центральної площі та паркової зони в смт Царичанка Царичанського району Дніпропетровської області</t>
  </si>
  <si>
    <t>Нове будівництво системи водопостачання для  с. Борисівка та с. Дмитрівка Нікопольського району Дніпропетровської області</t>
  </si>
  <si>
    <t xml:space="preserve">1217360 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</si>
  <si>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</si>
  <si>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</si>
  <si>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</si>
  <si>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напірного каналізаційного колектору від КНС  в с. Олександрівка Дніпропетровського району</t>
  </si>
  <si>
    <t>Автомобільна дорога на ділянці від вул. Кайдацький шлях до автомобільної дороги Київ-Луганськ-Ізварине,  м. Дніпро -- будівництво</t>
  </si>
  <si>
    <t>Нове будівництво автодороги від мкр-ну Сонячний до вул. Спаської у м. Кривий Ріг Дніпропетровської області</t>
  </si>
  <si>
    <t xml:space="preserve">Капітальний ремонт дороги на проспекті 200-річчя Кривого Рогу від площі 30-річчя Перемоги до вул. Спаської в Саксаганському районі м. Кривий Ріг Дніпропетровської області </t>
  </si>
  <si>
    <t>Криворізький район</t>
  </si>
  <si>
    <t>Капітальний ремонт автомобільної дороги загального користування місцевого значення С040518 Новопетрівка - Новоганнівка - Лозуватка  у Криворізькому районі Дніпропетровської області</t>
  </si>
  <si>
    <t>Капітальний ремонт автомобільної дороги загального користування місцевого значення О040507 Тернівка-Софіївка - /Кривий Ріг - станція Гейківка/ у Криворізькому районі Дніпропетровської області</t>
  </si>
  <si>
    <t>Капітальний ремонт автомобільної дороги загального користування місцевого значення О041803 Братське - Софіївка - /Н-11/ у Софіївському районі Дніпропетровської області</t>
  </si>
  <si>
    <t>Капітальний ремонт мосту на км 5+511 автомобільної дороги загального користування місцевого значення С040708 Вишневе – /Т-04-10/  Магдалинівського району Дніпропетровської області</t>
  </si>
  <si>
    <t>Капітальний ремонт автомобільної дороги загального користування місцевого значення С041030 Піщанка - Новоселівка - Соколове Новомосковського району Дніпропетровської області</t>
  </si>
  <si>
    <t>Капітальний ремонт мосту С041917 Мирове – Топила – Весела Федорівка на км 0+976 Нікопольського району Дніпропетровської області</t>
  </si>
  <si>
    <t>Капітальний ремонт мосту С040915 Миронівка – Шолохове на км 2+868 Нікопольського району Дніпропетровської області</t>
  </si>
  <si>
    <t>Павлоградский район</t>
  </si>
  <si>
    <t>Капітальний ремонт мосту на км 15+013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</t>
  </si>
  <si>
    <t>Капітальний ремонт мосту на км 16+000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</t>
  </si>
  <si>
    <t>Капітальний ремонт шляхопроводу на ділянці км 3+529 автомобільної дороги загального користування місцевого значення О041706/Н-08/ – Микільське-на-Дніпрі Солонянського району Дніпропетровської області</t>
  </si>
  <si>
    <t>Синельниківський район</t>
  </si>
  <si>
    <t>Капітальний ремонт дорожнього покриття проїжджої частини по вул. Шкільна в м. Першотравенськ Дніпропетровської області</t>
  </si>
  <si>
    <t>Капітальний ремонт автомобільної дороги загального користування місцевого значення О041301 Петропавлівка - Роздори у Петропавлівському районі Дніпропетровської області</t>
  </si>
  <si>
    <t>1217640</t>
  </si>
  <si>
    <t>7640</t>
  </si>
  <si>
    <t>0470</t>
  </si>
  <si>
    <t>Заходи з енергозбереження</t>
  </si>
  <si>
    <t>Комплексна термомодернізація будівлі КЗ "Дніпропетровська міська дитяча клінічна лікарня № 1 - Дніпропетровської обласної ради" у м. Дніпро ‒ реконструкція ( у т. ч. ПКД та експертиза)</t>
  </si>
  <si>
    <t>Капітальний ремонт будівлі КЗ освіти "Навчально-виховний комплекс № 104" "Середня загальноосвітня школа - дошкільний навчальний заклад ( ясла-садок)" Дніпровської міської ради, м. Дніпро, вул. Ясенова, 65, Дніпропетровська область ( у т.ч. ПКД)</t>
  </si>
  <si>
    <t>Капітальний ремонт з утепленням фасаду будівлі КСНЗСП “ДВУФК” ДОР” за адресою: вулиця Гладкова,  39, м.Дніпро, 49033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</si>
  <si>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 І черга) ( у т.ч. ПКД)</t>
  </si>
  <si>
    <t xml:space="preserve">Капітальний ремонт ЗОШ № 9, м. Марганець, кв. Ювілейний, 16 ( у т.ч. ПКД) </t>
  </si>
  <si>
    <t xml:space="preserve">Реконструкція стадіону ЗОШ № 7, м. Марганець, вул. Долгова, 1  ( у т.ч. ПКД) </t>
  </si>
  <si>
    <t xml:space="preserve">Будівництво КДНЗ (ясел-садка) "Світанок" за адресою: м. Нікополь, перехрестя вул. Першотравнева та вул. 8 Березня ( у т.ч. ПКД) </t>
  </si>
  <si>
    <t>Реконструкція стадіону НВК №1 по вул. Центральній, 35, м. Покров ( у т.ч. ПКД)</t>
  </si>
  <si>
    <t>Реконструкція стадіону загальноосвітньої школи І – ІІІ ступенів № 1 по вул. Б.Хмельницького, 106 в м. Апостолове Дніпропетровської області ( у т.ч. ПКД)</t>
  </si>
  <si>
    <t>Божедарівська селищна територіальна громада</t>
  </si>
  <si>
    <t>Капітальний ремонт КЗО “Божедарівська середня загальноосвітня школа І – ІІІ ступенів” Криничанської районної ради (чотири філії) вул. Лагерна, 14-Б, смт Щорськ, Криничанський район, Дніпропетровська область ( у т.ч. ПКД)</t>
  </si>
  <si>
    <t>Капітальний ремонт внутрішніх приміщень КЗО "Божедарівська середня загальноосвітня школа І-ІІІ ступенів" Криничанської районної ради (чотири філії) вул. Лагерна, 14-Б, смт Щорськ, Криничанський район, Дніпропетровська область ( у т.ч. ПКД)</t>
  </si>
  <si>
    <t>Реконструкція стадіону КЗО “Божедарівська середня загальноосвітня школа І – ІІІ ступенів” Криничанської районної ради (чотири філії), вул. Лагерна, 14-Б, смт Щорськ, Криничанський район, Дніпропетровська область (у  т. ч. ПКД)</t>
  </si>
  <si>
    <t>Реконструкція стадіону НВК №1 ім.Коцюбинського смт Васильківка Васильківського району Дніпропетровської області (у т.ч. ПКД)</t>
  </si>
  <si>
    <t>Верхівцевська міська територіальна громада</t>
  </si>
  <si>
    <t>Технічне переоснащення котельні КЗ "Верхівцевська СЗШ № 2 І-ІІІ ст." за адресою: вул. Зелена,3, м. Верхівцево Верхньодніпровського району Дніпропетровської області ( у т.ч. ПКД)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</si>
  <si>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 (ІІ черга), ( у т.ч. ПКД)</t>
  </si>
  <si>
    <t xml:space="preserve">Реконструкція Комунального дитячого закладу оздоровлення та відпочинку Дніпровського району "Ювілейний" </t>
  </si>
  <si>
    <t>Карпівська сільська територіальна громада</t>
  </si>
  <si>
    <t>Реконструкція стадіону опорної КЗ “Карпівська середня загальноосвітня школа І – ІІІ ступенів” по вул. Молодіжна, 52 в с. Карпівка Широківського району  Дніпропетровської області ( у т.ч. ПКД)</t>
  </si>
  <si>
    <t>Капітальний ремонт покрівлі КЗ "Лихівський опорний заклад загальної середньої освіти I-III ступенів Лихівської селищної ради" за адресою: вул. Миру, 8 у смт. Лихівка, П'ятихатського району, Дніпропетровської області</t>
  </si>
  <si>
    <t>Лозуватівська сільська територіальна громада</t>
  </si>
  <si>
    <t>Реконструкція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</si>
  <si>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Реконструкція стадіону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</si>
  <si>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Нове будівництво корпусу школи Єлизаветівського закладу  загальної середньої освіти Петриківської селищної ради за адресою: Дніпропетровська область, Дніпровський район, с. Єлизаветівка, вулиця Центральна площа, в районі будинку 3 ( у т.ч. ПКД)</t>
  </si>
  <si>
    <t>2015-2021</t>
  </si>
  <si>
    <t>Реконструкція стадіону КЗ освіти  "НВК "ЗОШ І-ІІІ ступенів №1- Покровський ліцей", смт Покровське, Покровського району Дніпропетровської області ( у т.ч. ПКД)</t>
  </si>
  <si>
    <t>Сурсько-Литовська сільська територіальна громада</t>
  </si>
  <si>
    <t>Капітальний ремонт Сурсько-Литовської середньої школи Дніпровського району Дніпропетровської області (у т.ч. ПКД)</t>
  </si>
  <si>
    <t>Реконструкція стадіону Томаківської  ЗОШ I-III ступенів №1 по вул. Ватутіна, 7 в смт Томаківка ( у т.ч. ПКД)</t>
  </si>
  <si>
    <t>Червоногригорівська селищна територіальна громада</t>
  </si>
  <si>
    <t>Реконструкція головного корпусу КЗ  “Дніпропетровська міська лікарня № 15" ДОР" під КЗ “Обласний центр поліативної та хоспісної допомоги"  по вул. Перемоги, 113  м. Дніпро ( у т.ч. ПКД)</t>
  </si>
  <si>
    <t>Капітальний ремонт будівлі харчоблоку з господарськими спорудами КЗ "Дніпропетровський спеціалізований клінічний медичний центр матері та дитини ім.проф. М.Ф.Руднєва" за адресою пр.Пушкіна, 26, м. Дніпро</t>
  </si>
  <si>
    <t>Реконструкція частини хірургічного корпусу КНП "КЛШМД" ДМР по вул. Володимира Антоновича, 65 у м. Дніпрі під операційний блок та відділення інтенсивної терапії політравми</t>
  </si>
  <si>
    <t>Реконструкція будівель Комунального закладу "Дніпровська міська дитяча клінічна лікарня №6" Дніпровської міської ради по вул. Караваєва, 68 у м. Дніпрі. II черга. Корпус №2 - інфекційний</t>
  </si>
  <si>
    <t>Реконструкція частини будівлі терапевтичного корпусу КЗ "Дніпровське КОШМД" по вул. Володимира Антоновича, 65 у м. Дніпрі під Центр гострої кардіоваскулярної та цереброваскулярної патології</t>
  </si>
  <si>
    <t>Реконструкція інженерних мереж Комунального закладу "Дніпровська міська дитяча клінічна лікарня №6" Дніпровської міської ради по вул. Караваєва, 68 у м. Дніпрі</t>
  </si>
  <si>
    <t xml:space="preserve">Реконструкція будівлі головного корпусу (блоки № 1,2,3) КЗ “ДОДКЛ” ДОР” по вул. Космічній, 13 м. Дніпро, в межах землекористування ( у т.ч. ПКД) </t>
  </si>
  <si>
    <t>2016-2022</t>
  </si>
  <si>
    <t xml:space="preserve">Капітальний ремонт будівлі нового хірургічного корпусу комунального закладу “Дніпропетровська обласна клінічна лікарня ім. І. І. Мечникова” з утепллюванням фасаду та підсиленням опорних ділянок спирання плит перекриття по блокам “А” і “Д”. Коригування ( у т.ч. ПКД) </t>
  </si>
  <si>
    <t xml:space="preserve">Реконструкція з розширенням комунального підприємства  "Криворізький онкологічний диспансер" Дніпропетровської обласної ради  за адресою:  вул. Дніпровське шосе, будинок 41, м. Кривий Ріг, Дніпропетровська область, 50048 ( у т.ч. ПКД) </t>
  </si>
  <si>
    <t>Реконструкція будівлі гуртожитку під амбулаторію ЗПСМ по вул. Гагаріна, 17 в с. Червоне Криворізького району Дніпропетровської області ( у т.ч. ПКД)</t>
  </si>
  <si>
    <t>Грушівська сільська  територіальна громада</t>
  </si>
  <si>
    <t xml:space="preserve">Капітальний ремонт будинку культури за адресою: 53850, Дніпропетровська область, Апостолівський район, с.Грушівка , вул. Олександра Довженка, 37 </t>
  </si>
  <si>
    <t>Новоолександрівська сільська  територіальна громада</t>
  </si>
  <si>
    <t>Будівництво будинку культури в с. Новоолександрівка по вул. Парковій, 1-К  Дніпровського району Дніпропетровської області ( у т.ч. ПКД)</t>
  </si>
  <si>
    <t>Будівництво музейного комплексу “Музей історії Петриківського розпису та народних ремесел" за адресою: Дніпропетровська область, Дніпровський район смт Петриківка, проспект Петра Калнишевського, 36А  ( у т.ч. ПКД)</t>
  </si>
  <si>
    <t>Реконструкція системи теплопостачання стадіону “Трудові резерви”, м. Дніпро. Збільшення потужності ( у т.ч. ПКД)</t>
  </si>
  <si>
    <t>Реконструкція існуючих міні-футбольних майданчиків № 2,4,5 на спортивному комплексі "Олімпійські резерви" КСНЗСП "ДВУФК" ДОР" за адресою: пр. Богдана Хмельницького, 29А у м. Дніпро ( у т.ч. ПКД)</t>
  </si>
  <si>
    <t>Реконструкція універсального видовищно-спортивного палацу "Метеор" за адресою: вул. Макарова, 27-А, м. Дніпро ( у т.ч. ПКД)</t>
  </si>
  <si>
    <t>Тернівська міська територіальна громада</t>
  </si>
  <si>
    <t>Капітальний ремонт КЗ "Дитячо-юнацька спортивна школа "Темп" м. Тернівка ( у т.ч. ПКД)</t>
  </si>
  <si>
    <t>Реконструкція комунального закладу спорткомплекс "Дніпровець" за адресою: вул. Набережна, 1 в,   сел. Дніпровське Верхньодніпровський район ( у т.ч. ПКД)</t>
  </si>
  <si>
    <t>Магдалинівська селищна територіальна громада</t>
  </si>
  <si>
    <t>Реконструкція футбольного поля на території спортивного комплексу "Мрія" по вул. Центральній, 1-Б в смт Магдалинівка Магдалинівського району Дніпропетровської області  (у  т. ч. ПКД)</t>
  </si>
  <si>
    <t>Покровська селищна територіальна громада</t>
  </si>
  <si>
    <t>Реконструкція будівлі КЗ “Покровська дитячо-юнацька спортивна школа” Покровської районної ради Дніпропетровської області ( у т.ч. ПКД)</t>
  </si>
  <si>
    <t>Софіївська селищна  територіальна громада</t>
  </si>
  <si>
    <t>Царичанська селищна територіальна громада</t>
  </si>
  <si>
    <t>Реконструкція стадіону "Діброва" в смт Царичанка Царичанського району</t>
  </si>
  <si>
    <t>Реконструкція глядацьких трибун з улаштуванням навісу стадіону "Діброва" за адресою: Дніпропетровська обл., Царичанський район, смт. Царичанка, вул. Царичанська, 42-В ( у т.ч. ПКД)</t>
  </si>
  <si>
    <t>Червоногригорівська селищна  територіальна громада</t>
  </si>
  <si>
    <t>1517340</t>
  </si>
  <si>
    <t>Проектування, реставрація та охорона пам’яток архітектури</t>
  </si>
  <si>
    <t xml:space="preserve">Троїцький собор в м. Новомосковську – реставрація. Коригування </t>
  </si>
  <si>
    <t>2012-2021</t>
  </si>
  <si>
    <t>Реконструкція адміністративної будівлі під центр надання адміністративних послуг у форматі "Прозорий офіс" за адресою: м. Дніпро, просп. Слобожанський, 8</t>
  </si>
  <si>
    <t>Петропавлівська селищна територіальна громада</t>
  </si>
  <si>
    <t>Капітальний ремонт Петропавлівської ЗОШ №2 смт Петропавлівка Петропавлівського району Дніпропетровської області ( у т.ч. ПКД)</t>
  </si>
  <si>
    <t>Реконструкція першого поверху терапевтичного корпусу під відділення невідкладної (екстреної) медичної допомоги КЗ  "Дніпропетровське клінічне об'єднання швидкої медичної допомоги" Дніпропетровської обласної ради" по вул. Свердлова, 65 м. Дніпропетровську ( у т.ч. ПКД)</t>
  </si>
  <si>
    <t>Реконструкція нежитлового приміщення КЗ "Дніпровський центр первинної медико-санітарної допомоги №2" за адресою: вул.Козака Мамая, 26, м.Дніпро, під розміщення амбулаторії загальної практики сімейної медицини  ( у т.ч.ПКД)</t>
  </si>
  <si>
    <t>Реконструкція нежитлового приміщення КЗ "Дніпровський центр первинної медико-санітарної допомоги №7" за адресою: м. Дніпро, вул. Надії Алексєєнко, 106, під розміщення амбулаторії загальної практики сімейної медицини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</si>
  <si>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№541 ( у т.ч. ПКД)</t>
  </si>
  <si>
    <t>Реконструкція комунального закладу "Дошкільний навчальний заклад (ясла-садок) – центр розвитку дитини №27 "Орлятко" Кам’янської міської ради за адресою: просп.Наддніпрянський, 5 ( у т.ч. ПКД)</t>
  </si>
  <si>
    <t>Школа №2 смт Межова Дніпропетровської області - реконструкція. Коригування III, (у  т. ч. ПКД)</t>
  </si>
  <si>
    <t>Софіївська селищна об'єднана територіальна громада</t>
  </si>
  <si>
    <t>1517370</t>
  </si>
  <si>
    <t>7370</t>
  </si>
  <si>
    <t>Реалізація інших заходів щодо соціально-економічного розвитку територій</t>
  </si>
  <si>
    <t>Будівництво (добудова) комплексу “Центр високих технологій ракетно-космічної галузі та виховання і підготовки наукових та інженерних кадрів у м. Дніпропетровську" під експозиційно-інформаційний виставочний комплекс за адресою: Дніпропетровська область м. Дніпро, вул. Січеславська Набережна, в районі будинку 14 ( у т.ч. ПКД)</t>
  </si>
  <si>
    <t>Нове будівництво об’єкта монументального мистецтва (стели з державною символікою) за адресою: Дніпропетровська область, м. Кривий Ріг в районі проспекту Металургів (у т.ч. ПКД)</t>
  </si>
  <si>
    <r>
      <t>Капітальний ремонт покрівлі корпусів "А-2" та "А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-3" Комунального закладу "Панасівський геріатричний пансіонат" Дніпропетровської обласної ради за адресою: Дніпропетровська обл., Новомосковський р-н, с. Панасівка, вул. Північна, 36</t>
    </r>
  </si>
  <si>
    <t>Реставрація з пристосуванням будівлі комунального підприємства "Дніпропетровська філармонія імені Л.Б.Когана" Дніпропетровської обласної ради (об'єкту культурної спадщини національного значення охор. № 1075), розташованого за адресою: м.Дніпро, вул. Воскресенська, 6 ( у т.ч. ПКД)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</si>
  <si>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</si>
  <si>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</si>
  <si>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</si>
  <si>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Капітальний ремонт автомобільної дороги загального користування місцевого значення С042124 Новомалинівка – Цвіткове – Карпівка км 0+000 – км 6+470 Широківського району Дніпропетровської області</t>
  </si>
  <si>
    <t>1217368</t>
  </si>
  <si>
    <t xml:space="preserve">Реконструкція водогону від смт Черкаське до смт Гвардійське Новомосковського району Дніпропетровської області </t>
  </si>
  <si>
    <t>Капітальний ремонт з утеплення фасаду, що становить складову частину житлового будинку за адресою: просп.Слобожанський, 1 м. Дніпро</t>
  </si>
  <si>
    <t>Капітальний ремонт з утеплення фасаду, що становить складову частину житлового будинку за адресою: просп.Слобожанський, 89 м. Дніпро</t>
  </si>
  <si>
    <t>Піщанська сільська територіальна громада</t>
  </si>
  <si>
    <t>Черкаська селищна територіальна громада</t>
  </si>
  <si>
    <t>Капітальний ремонт з утеплення фасаду, що становить складову частину житлового будинку за адресою: вул. Єсеніна, 1 м. Кривий Ріг</t>
  </si>
  <si>
    <t>Капітальний ремонт з утеплення фасаду, що становить складову частину житлового будинку за адресою: вул. Єсеніна, 3 м. Кривий Ріг</t>
  </si>
  <si>
    <t>Капітальний ремонт з утеплення фасаду, що становить складову частину житлового будинку за адресою: вул. Єсеніна, 5 м. Кривий Ріг</t>
  </si>
  <si>
    <t>Капітальний ремонт з утеплення фасаду, що становить складову частину житлового будинку за адресою: вул. Єсеніна, 7 м. Кривий Ріг</t>
  </si>
  <si>
    <t>Капітальний ремонт з утеплення фасаду, що становить складову частину житлового будинку за адресою: вул. Єсеніна, 2 м. Кривий Ріг</t>
  </si>
  <si>
    <t>Капітальний ремонт з утеплення фасаду, що становить складову частину житлового будинку за адресою: вул. Єсеніна, 4 м. Кривий Ріг</t>
  </si>
  <si>
    <t>Капітальний ремонт з утеплення фасаду, що становить складову частину житлового будинку за адресою: вул. Єсеніна, 6 м. Кривий Ріг</t>
  </si>
  <si>
    <t>Капітальний ремонт з утеплення фасаду, що становить складову частину житлового будинку за адресою: вул. Єсеніна, 8 м. Кривий Ріг</t>
  </si>
  <si>
    <t>Будівництво малого групового будинку за адресою: Дніпропетровська область,  Павлоградський район, с. Богданівка, вул. Шевченка, 30-а ( у т.ч. ПКД)</t>
  </si>
  <si>
    <t>Будівництво малого групового будинку за адресою: Дніпропетровська область, смт Васильківка, вул. Мічуріна, 158 (у т.ч. ПКД)</t>
  </si>
  <si>
    <t>Будівництво малого групового будинку за адресою: Дніпропетровська область, Петропавлівський район, с. Петрівка, вул.  Центральна в районі будинку 24 (у т.ч. ПКД)</t>
  </si>
  <si>
    <t>Капітальний ремонт КЗО "Навчально-виховний комплекс №122 "загальноосвітній навчальний заклад - дошкільний навчальний заклад" Дніпровської міської ради, за адресою:  м. Дніпро, вул. Кожедуба, 49 (у т.ч. ПКД)</t>
  </si>
  <si>
    <t>Реконструкція Комунального позашкільного навчального закладу "Центр дитячої та юнацької творчості Металургійного району" Криворізької міської ради за адресою: Дніпропетровська область, м. Кривий Ріг, вул. Степана Тільги, 13 (у т.ч. ПКД)</t>
  </si>
  <si>
    <t>Капітальний ремонт будівлі учбового корпусу ОКЗО “Криворізька загальноосвітня санаторна школа-інтернат № 7  І – ІІ ступенів”, розташованої за адресою:вул. Мелешкіна, 27 у Саксаганському районі м. Кривого Рогу. Коригування</t>
  </si>
  <si>
    <t>Реконструкція стадіону опорної школи № 1 по вул. Калинова, 5 в м. Перещепине, Новомосковського району, Дніпропетровської області (у т.ч. ПКД)</t>
  </si>
  <si>
    <t>Реконструкція будівлі дитячого садка в с. Чкалове Нікопольського району Дніпропетровської області (коригування), (у  т. ч. ПКД)</t>
  </si>
  <si>
    <t>Реконструкція блоку №4 головного корпусу  КП "Дніпропетровська обласна дитяча лікарня" ДОР" за адресою: вул.Космічна,13, м. Дніпро (у т.ч. ПКД)</t>
  </si>
  <si>
    <t>Реконструкція блоку №5 головного корпусу  КП "Дніпропетровська обласна дитяча лікарня" ДОР" за адресою: вул.Космічна,13, м. Дніпро (у т.ч. ПКД)</t>
  </si>
  <si>
    <t>Реконструкція блоку №6 головного корпусу  КП "Дніпропетровська обласна дитяча лікарня" ДОР" за адресою: вул.Космічна,13, м. Дніпро (у т.ч. ПКД)</t>
  </si>
  <si>
    <t>Реконструкція відділення дитячої патанатомії  КП "Дніпропетровська обласна дитяча лікарня" ДОР" за адресою: вул.Космічна,13, м. Дніпро (у т.ч. ПКД)</t>
  </si>
  <si>
    <t>Реконструкція харчоблоку КП "Дніпропетровська обласна дитяча лікарня" ДОР" за адресою: вул.Космічна,13, м. Дніпро  (у т.ч. ПКД)</t>
  </si>
  <si>
    <t>Реконструкція господарчого блоку   КП "Дніпропетровська обласна дитяча лікарня" ДОР" за адресою: вул.Космічна,13, м. Дніпро   (у т.ч. ПКД)</t>
  </si>
  <si>
    <t>Реконструкція зовнішніх інженерних мереж та  благоустрою території КП "Дніпропетровська обласна дитяча лікарня" ДОР" за адресою: вул.Космічна,13, м. Дніпро  (у т.ч. ПКД)</t>
  </si>
  <si>
    <t>Реконструкція частини існуючих приміщень для встановлення лінійного прискорювача в радіологічному корпусі КЗ "Клінічний онкологічний диспансер" ДОР", за адресою: вул. Космічна, 21, м. Дніпро (у т.ч. ПКД)</t>
  </si>
  <si>
    <t>Реконструкція відділення постінтенсивного догляду та виходжування новонароджених КЗ "Дніпропетровський обласний перинатальний центр зі стаціонаром" ДОР по вул. Космічна, 17 в м. Дніпропетровськ ( у т.ч. ПКД)</t>
  </si>
  <si>
    <t>Реконструкція частини приміщень хірургічного корпусу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</si>
  <si>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неврологічного відділення  КП "Дніпропетровська обласна клінічна лікарня ім. І.І. Мечникова" ДОР"за адресою: пл. Соборна, 14, м. Дніпро (у т.ч. ПКД)</t>
  </si>
  <si>
    <t>Реконструкція частини приміщень урологічного відділення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</si>
  <si>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терапевтичного корпусу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</si>
  <si>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акушерського відділення (пульмо-кардіологія)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</si>
  <si>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рентгенологічного відділення 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</si>
  <si>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 корпусу управління (адміністративний корпус)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</si>
  <si>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головного корпусу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</si>
  <si>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гуртожитку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</si>
  <si>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пологового будинку КП "Дніпропетровська обласна клінічна лікарня ім. І.І. Мечникова" ДОР" за адресою: пл. Соборна, 14, м. Дніпро  ( у т.ч. ПКД)</t>
  </si>
  <si>
    <t>Реконструкція частини приміщень харчоблоку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</si>
  <si>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пральні (нової) 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</si>
  <si>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господарських і підсобних будівель та споруд КП "Дніпропетровська обласна клінічна лікарня ім. І.І. Мечникова" ДОР" за адресою: пл. Соборна, 14, м. Дніпро ( у т.ч. ПКД)</t>
  </si>
  <si>
    <t>Реконструкція зовнішніх інженерних мереж та елементів благоустрою КП "Дніпропетровська обласна клінічна лікарня ім. І.І. Мечникова" ДОР" за адресою: пл. Соборна, 14, м. Дніпро ( у т.ч. ПКД)</t>
  </si>
  <si>
    <t>Реконструкція зовнішніх інженерних мереж та споруд холодо- та киснезабезпечення КП "Дніпропетровська обласна клінічна лікарня ім. І.І. Мечникова" ДОР" за адресою: пл. Соборна, 14, м. Дніпро ( у т.ч. ПКД)</t>
  </si>
  <si>
    <t>Нове будівництво стадіону пляжних видів спорту на базі комунального підприємства "Молодіжне творче об'єднання" Дніпровської міської ради за адресою: вул. Набережна Заводська, 53, м.Дніпро. Коригування (у т.ч. ПКД)</t>
  </si>
  <si>
    <t>2019-2022</t>
  </si>
  <si>
    <t>Реконструкція фізкультурно-спортивного комплексу ім. А. Скорука по
вул. Б. Хмельницького, 48а в смт Томаківка Томаківського району (у т.ч. ПКД)</t>
  </si>
  <si>
    <t>Реконструкція глядацьких трибун з улаштуванням навісу фізкультурно-спортивного комплексу ім. А.Скорука по вул. Б.Хмельницького, 48а в смт Томаківка Томаківського району ( 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</si>
  <si>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</si>
  <si>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Будівництво  споруд зупиночних комплексів та пересадочного вузла транспортної інфраструктури, м. Дніпро в районі проспекту Дмитра Яворницького та вул. Овражної ( у т.ч. ПКД)</t>
  </si>
  <si>
    <t>Реконструкція частини території парку ім. Героїв в районі проспекту Металургів у місті Кривий Ріг  Дніпропетровської області (у т.ч. ПКД)</t>
  </si>
  <si>
    <t>Капітальний ремонт дороги на вул. Едуарда Фукса в м. Кривому Розі Дніпропетровської області</t>
  </si>
  <si>
    <t>Капітальний ремонт покрівлі навчального корпусу ДПТНЗ "Марганецький професійний ліцей" за адресою: Дніпропетровська область, м.Марганець вул.Єдності буд.41</t>
  </si>
  <si>
    <t>Реконструкція стадіону  КЗ освіти "Навчально-виховний комплекс № 104" "Середня загальноосвітня школа - дошкільний навчальний заклад ( ясла-садок)" Дніпровської міської ради, м. Дніпро, вул. Ясенова, 65, Дніпропетровська область ( у т.ч. ПКД)</t>
  </si>
  <si>
    <t>Капітальний ремонт "НВК "ЗОШ І-ІІІ ступенів №1- Покровський ліцей", смт Покровське, Покровського району Дніпропетровської області ( у т.ч. ПКД)</t>
  </si>
  <si>
    <t>2016-2023</t>
  </si>
  <si>
    <t>Реконструкція Комунального некомерційного підприємства "Міський пологовий будинок №1" Дніпровської міської ради за адресою: вул. Воскресенська, будинок 2, м. Дніпро (у т.ч. ПКД)</t>
  </si>
  <si>
    <t>Реконструкція ТП стадіону "Трудові резерви", м.Дніпропетровськ ( у т.ч. ПКД)</t>
  </si>
  <si>
    <t>Будівництво індивідуальної котельної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 (у т.ч. ПКД)</t>
  </si>
  <si>
    <t>Нове будiвництво басейну за адресою: вул. Олександра Поля, в районі буд. №32, м.Кривий Рiг, Днiпропетровська обл., 50000 (у т.ч. ПКД)</t>
  </si>
  <si>
    <t>Капітальний ремонт басейну по вул. Єдності у м. Марганець (у т.ч. ПКД)</t>
  </si>
  <si>
    <t>Реконструкція стадіону та спортивних майданчиків КЗ "Слобожанський учбово-виховний комплекс №1  "Загальноосвітня багатопрофільна школа ІІ-ІІІ ступенів - центр позашкільної освіти Слобожанської селищної ради, Дніпровського р-ну, Дніпропетровської області" за адресою: смт. Слобожанське, вул. Будівельників, 1 ( у т.ч. ПКД)</t>
  </si>
  <si>
    <t>Будівництво нової ділянки трамвайної лінії від станції "Зарічна" лінії швидкісного трамваю до залізничної станції "Рокувата" в м. Кривий Ріг Дніпропетровської області  (у т.ч. ПКД)</t>
  </si>
  <si>
    <t>Будівництво амбулаторії на 1 лікаря з житлом за адресою: Дніпропетровська область, Павлоградський район , с. Богданівка, вул. Затишна, 22 (у т.ч. ПКД)</t>
  </si>
  <si>
    <t>Будівництво амбулаторії на 1 лікаря з житлом за адресою: Дніпропетровська область, Криворізький район, с. Глеюватка, вул. Кірова Олександра, 1 а ( у т.ч. ПКД)</t>
  </si>
  <si>
    <t>Будівництво амбулаторії на 1 лікаря з житлом за адресою: Дніпропетровська область, Софіївський район , с-ще Девладове, вул. Привокзальна, 12 (у т.ч. ПКД)</t>
  </si>
  <si>
    <t>Будівництво амбулаторії на 1 лікаря без житла за адресою: Дніпропетровська область, Царичанський район , с. Китайгород, вул.Центральна, 4а (у т.ч. ПКД)</t>
  </si>
  <si>
    <t>Будівництво амбулаторії на 1 лікаря з житлом за адресою: Дніпропетровська область, Межівський район , с.Веселе,вул. Капустіна, 7А (у т.ч. ПКД)</t>
  </si>
  <si>
    <t>Будівництво амбулаторії на 2 лікаря без житла за адресою: Дніпропетровська область, Царичанський район , с. Могилів, вул.Харківська, 20а (у т.ч. ПКД)</t>
  </si>
  <si>
    <t>Будівництво амбулаторії на 2 лікаря без житла за адресою: Дніпропетровська область, Петриківський район , смт.Курилівка,вул. Шевченка, 28-А ( у т.ч. ПКД)</t>
  </si>
  <si>
    <t>Будівництво амбулаторії на 1 лікаря без житла за адресою: Дніпропетровська область, Петриківський район  с. Хутірське, вул. Лук'яненка, в районі адміністративної будівлі СТОВ "Хутірське" ( у т.ч ПКД)</t>
  </si>
  <si>
    <t>Будівництво амбулаторії на 1 лікаря з житлом за адресою: Дніпропетровська область, Софіївський район , с. Миколаївка, вул. Квітнева, 1 А (у т.ч. ПКД)</t>
  </si>
  <si>
    <t>Будівництво амбулаторії на 2 лікаря з житлом за адресою: Дніпропетровська область, Дніпровський район, с. Чумаки, вул. Шкільна, 14-А (у т.ч. ПКД)</t>
  </si>
  <si>
    <t>Будівництво амбулаторії на 1 лікаря з житлом за адресою: Дніпропетровська область, Покровський район , с. Коломійці, вул. Шкільна, в районі будівлі №3 (у т.ч. ПКД)</t>
  </si>
  <si>
    <t>Солонянська селищна територіальна громада</t>
  </si>
  <si>
    <t>Капітальний ремонт автомобільної дороги загального користування місцевого значення О041707 Привільне – Тритузне – Широке – Дніпровське на ділянці км 11+700 – км 15+623 (від Т-04-20 до повороту на с. Круте) у Солонянському районі Дніпропетровської області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</si>
  <si>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 у т.ч.ПКД)</t>
  </si>
  <si>
    <t>Реконструкція частини приміщень консультативної поліклініки КП "Дніпропетровська обласна клінічна лікарня ім. І.І. Мечникова" ДОР" за адресою: пл. Соборна, 14, м. Дніпро ( у т.ч. ПКД)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</si>
  <si>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 ( у т.ч.ПКД)</t>
  </si>
  <si>
    <t>Капітальний ремонт фасаду з встановленням енергозберігаючих вікон та теплоізоляцією зовнішніх стін будівлі комунального закладу “Нікопольська середня загальноосвітня школа I—III ступеня № 10” за адресою:вул. Некрасова, 43а, м. Нікополь, Дніпропетровської області ( у т.ч.ПКД)</t>
  </si>
  <si>
    <t>Капітальний ремонт (санація) будівель дитячого дошкільного навчального закладу № 1 “Чайка”, за адресою: провул. Больничний, 13 , смт Софіївка, Софіївського району, Дніпропетровської області ( у т.ч.ПКД)</t>
  </si>
  <si>
    <t xml:space="preserve">Капітальний ремонт (санація) будівель дитячого дошкільного навчального закладу № 2 “Ромашка”, за адресою: вул. Шкільна, 19Б, смт Софіївка, Софіївського району, Дніпропетровської області ( у т.ч.ПКД) </t>
  </si>
  <si>
    <t xml:space="preserve">Капітальний ремонт (санація) будівель дитячого дошкільного навчального закладу № 3 “Берізка”, за адресою: вул. Молодіжна, 7, смт Софіївка, Софіївського району, Дніпропетровської області ( у т.ч.ПКД) </t>
  </si>
  <si>
    <t>Капітальний ремонт автомобільної дороги загального користування місцевого значення О040603 /Верхівцеве-Кринички-Семенівка-Новоселівка/-Миколаївка км 0+000 –км 14+964 у Дніпровському району Дніпропетровської області</t>
  </si>
  <si>
    <t>Капітальний ремонт автомобільної дороги загального користування місцевого значення С041201 Плавещина - /Т-04-12/ Петриківського району Дніпропетровської області</t>
  </si>
  <si>
    <t>Нове будівництво хірургічного корпусу (з переходом) КП "Дніпропетровська обласна дитяча лікарня" ДОР" за адресою: вул.Космічна,13, м. Дніпро  (у т.ч. ПКД)</t>
  </si>
  <si>
    <t>1517363</t>
  </si>
  <si>
    <t xml:space="preserve"> Верхньодніпровська міська територіальна громада</t>
  </si>
  <si>
    <t xml:space="preserve">Реконструкція комунального закладу спорткомплекс "Дніпровець" за адресою: вул. Набережна, 1 в,   сел. Дніпровське Верхньодніпровський район </t>
  </si>
  <si>
    <t>1515048</t>
  </si>
  <si>
    <t>5048</t>
  </si>
  <si>
    <t>Розвиток спортивної інфраструктури</t>
  </si>
  <si>
    <t>Реконструкція спортивного комплексу “Металург” комунального позашкільного навчального закладу “Дитячо-юнацька спортивна школа № 1” Криворізької міської ради на пр-ті Металургів, 5 в м. Кривому Розі Дніпропетровської області, 50006. Коригування</t>
  </si>
  <si>
    <t>Реконструкція  захисту будівель, споруд та зовнішніх установок від прямих попадань блискавки і вторинних її проявів  у комунальному закладі “Вищетарасівський психоневрологічний інтернат” Дніпропетровської обласної ради” вул. Шкільна, 23, с. Вищетарасівка, Томаківський район, Дніпропетровська область</t>
  </si>
  <si>
    <t>0,0</t>
  </si>
  <si>
    <t>у тому числі виготовлення проєктно-кошторисної документації</t>
  </si>
  <si>
    <t>Капітальний ремонт з утеплення фасаду, що становить складову частину житлового будинку за адресою: проспект Гагаріна, 13 м. Кривий Ріг</t>
  </si>
  <si>
    <t>Капітальний ремонт з утеплення фасаду, що становить складову частину житлового будинку за адресою: проспект Гагаріна, 14 м. Кривий Ріг</t>
  </si>
  <si>
    <t>Капітальний ремонт автомобільної дороги загального користування місцевого значення О040507 Тернівка – Софіївка-/Кривий Ріг-станція Гейківка/ км 0+000 - км 24+900  Криворізького району Дніпропетровської області</t>
  </si>
  <si>
    <t>Капітальний ремонт автомобільної дороги загального користування місцевого значення О041008 Меліоративне - Знаменівка - Новотроїцьке - Солоний Лиман км 0+000 - км 17+204 (окремими ділянками) Новомосковського району Дніпропетровської області</t>
  </si>
  <si>
    <t>Капітальний ремонт автомобільної дороги загального користування місцевого значення С041030 Піщанка - Новоселівка - Соколове км 0+000 - км 16+766 (окремими ділянками) Новомосковського району Дніпропетровської області</t>
  </si>
  <si>
    <t>Капітальний ремонт дорожнього покриття проїжджої частини по вул. Ювілейна в м. Першотравенськ Дніпропетровської області</t>
  </si>
  <si>
    <t>Капітальний ремонт котельної КПК "Дніпровський академічний театр драми та комедії" ДОР" за адресою: м. Дніпро, пр. Дмитра
Яворницького, 97</t>
  </si>
  <si>
    <t>2018-2022</t>
  </si>
  <si>
    <t xml:space="preserve">у тому числі проєктні роботи </t>
  </si>
  <si>
    <t xml:space="preserve">Капітальний ремонт КЗ "Криворізький обласний фаховий музичний коледж" Дніпропетровської обласної ради" за адресою: 50099, місто Кривий Ріг, вулиця Грабовського, будинок 12 (у т.ч. ПКД) 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</si>
  <si>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( у т.ч. ПКД)</t>
  </si>
  <si>
    <t>Капітальний ремонт автомобільної дороги загального користування місцевого значення О042202 Білозерське-Українське на ділянці км 26+010-км 33+460 (окремими ділянками)  Юр’ївського району Дніпропетровської області</t>
  </si>
  <si>
    <t>Реконструкція стадіону КЗО "Навчально-виховний комплекс №122 "загальноосвітній навчальний заклад - дошкільний навчальний заклад" Дніпровської міської ради, за адресою:  м. Дніпро, вул. Кожедуба, 49 (у т.ч. ПКД)</t>
  </si>
  <si>
    <t>Реконструкція спортивного майданчика КЗО "СЗШ №35" ДМР  за адресою: м. Дніпро, вул. Набережна Перемоги, 132  (у .т.ч ПКД)</t>
  </si>
  <si>
    <t>Капітальний ремонт будівлі Кам'янського вищого професійного училища за адресою: Дніпропетровська обл., м. Кам’янське, проспект Гімназичний, будинок 10 (у т.ч. ПКД)</t>
  </si>
  <si>
    <t>Капітальний ремонт будівлі Криворізької загальноосвітньої школи I-III ступенів № 85 Криворізької міської ради Дніпропетровської області за адресою: 50046, місто Кривий Ріг, Військове містечко-35, будинок 25а (у т.ч. ПКД)</t>
  </si>
  <si>
    <t>Капітальний ремонт стадіону Криворізької загальноосвітньої школи I-III ступенів № 85 Криворізької міської ради Дніпропетровської області за адресою: 50046, місто Кривий Ріг, Військове містечко-35, будинок 25а (у т.ч. ПКД)</t>
  </si>
  <si>
    <t>Капітальний ремонт Криворізької загальноосвітньої школи I-III ступенів № 89 Криворізької міської ради Дніпропетровської області за адресою: 50054, місто Кривий Ріг, вулиця Мальовнича, будинок 1А (у т.ч. ПКД)</t>
  </si>
  <si>
    <t>Капітальний ремонт будівлі амбулаторії загальної практики сімейної медицини по вул. Центральна, 7, в с. Сурсько - Литовське Дніпровського району Дніпропетровської області (у т.ч. ПКД)</t>
  </si>
  <si>
    <t>Реконструкція стадіону "Трудові резерви", м.Дніпропетровськ. Крита спортивно-демонстраційна споруда для спортивних ігор ( у т.ч. ПКД)</t>
  </si>
  <si>
    <t>Реконструкція стадіону "Авангард" по вул. Євгена Маланюка, 1 у м. Дніпрі (у т. ч. ПКД)</t>
  </si>
  <si>
    <t>Реставрація фасадів будівлі КЗК "Дніпропетровський національний історичний музей імені Д.І.Яворницького" ДОР - пам'ятки історії та архітектури національного значення (охор. № 040001-Н, № 1064) на проспекті Д.Яворницького, 16 у місті Дніпро (у т.ч. ПКД)</t>
  </si>
  <si>
    <t>Протиаварійні роботи по будівлі КЗК "Дніпропетровський національний історичний музей імені Д.І.Яворницького" ДОР - пам'ятки історії та архітектури національного значення (охор. № 040001-Н, № 1064) на проспекті Д.Яворницького, 16 у місті Дніпро (у т.ч. ПКД)</t>
  </si>
  <si>
    <t>Реконструкція аеровокзального комплексу Комунального підприємства "Міжнародний аеропорт Кривий Ріг" Криворізької міської ради за адресою: 50000, Дніпропетровська область, місто Кривий Ріг, АЕРОПОРТ (у т.ч. ПКД)</t>
  </si>
  <si>
    <t>1517380</t>
  </si>
  <si>
    <t>7380</t>
  </si>
  <si>
    <t>Виконання інвестиційних проектів за рахунок інших субвенцій з державного бюджету</t>
  </si>
  <si>
    <t>Реконструкція стадіону “Металург”, розташованого за адресою: вул. Паланочна, 6, м. Новомосковськ Дніпропетровської області</t>
  </si>
  <si>
    <t>Реконструкція стадіону опорної школи № 1 по вул. Калинова, 5, в м. Перещепине Новомосковського району Дніпропетровської області</t>
  </si>
  <si>
    <t xml:space="preserve">Спортивно-оздоровчий комплекс в смт Слобожанське Дніпровського району Дніпропетровської області (нове будівництво). Плавальний басейн </t>
  </si>
  <si>
    <t>0.0.</t>
  </si>
  <si>
    <t>Капітальний ремонт з утеплення фасаду, що становить складову частину житлового будинку за адресою: проспект Гагаріна, 15 м. Кривий Ріг</t>
  </si>
  <si>
    <t>Капітальний ремонт з утеплення фасаду, що становить складову частину житлового будинку за адресою:  проспект Гагаріна, 17 м. Кривий Ріг</t>
  </si>
  <si>
    <t>Славгородська селищна теріторіальна громада</t>
  </si>
  <si>
    <t>Реконструкція системи каналізації центральної частини та очисних споруд каналізації в смт Славгород Синельниківського району Дніпропетровської області</t>
  </si>
  <si>
    <t xml:space="preserve">Капітальний ремонт системи водозабезпечення з облаштуванням протипожежного водопроводу в будівлі театру ім. Т. Г. Шевченка по вул. Воскресенська, 5 (Леніна) в м. Дніпропетровськ </t>
  </si>
  <si>
    <t>Департамент охорони здоров’я Дніпропетровської обласної державної адміністрації</t>
  </si>
  <si>
    <t>0700000</t>
  </si>
  <si>
    <t>0710000</t>
  </si>
  <si>
    <t>0717320</t>
  </si>
  <si>
    <t>0717321</t>
  </si>
  <si>
    <t xml:space="preserve">Система пожежної сигналізації, система оповіщення про пожежу та управління евакуацією людей у приміщенні комунального закладу вищої освіти "Кам'янський медичний коледж" Дніпропетровської обласної ради" за адресою: Дніпропетровська обл., м. Кам'янське, вул. Медична, 7 </t>
  </si>
  <si>
    <t>0717322</t>
  </si>
  <si>
    <t>Капітальний ремонт вхідної групи з улаштуванням пандусу будівлі КП "Обласна стоматологічна поліклініка" ДОР", за адресою: вул. Михайла Грушевського, буд. 65, м. Дніпро</t>
  </si>
  <si>
    <t>Капітальний ремонт автоматичної пожежної сигналізації в новому хірургічному корпусі КЗ "Дніпропетровська обласна клінічна лікарня ім. І.І. Мечникова" за адресою: пл. Соборна, 14. м. Дніпро</t>
  </si>
  <si>
    <t>Капітальний ремонт частини приміщень КП "ДОКЛПО "Фтизіатрія" ДОР" під відділення реанімації (інтенсивної терапії) вул Бехтерева, 12, м. Дніпро</t>
  </si>
  <si>
    <t>Капітальний ремонт приміщень під установку рентген обладнання, за адресою: вул. Космічна, 17 в м. Дніпро КП "Дніпропетровський обласний перинатальний центр зі стаціонаром" ДОР"</t>
  </si>
  <si>
    <t>Капітальний ремонт вхідної групи будівлі за адресою: м. Дніпро, вул. Космічна, 17 КП "Дніпропетровський обласний перинатальний центр зі стаціонаром" ДОР"</t>
  </si>
  <si>
    <t>Капітальний ремонт ділянок системи опалення головного корпусу КП "Нікопольський медичний спеціалізований центр медико-соціальної реабілітації дітей" ДОР" по вул. Кириченко, 20 в м. Нікополь Дніпропетровської області</t>
  </si>
  <si>
    <t>Капiтальний ремонт тамбуру та вхiдноrо ганку 5-ти поверховоi будiвлi КП "Мiжобласний центр медичноi генетики i пренатальноi дiагностики iмені П.М. Веропотвеляна" Днiпропетровськоi обласноi ради", розташованого за адресою: м. Кривий Рiг, площа Визволення 3-А</t>
  </si>
  <si>
    <t>Капітальний ремонт по заміні вікон у будівлях КП "Гейківська психоневрологічна лікарня" ДОР" за адресою: вул. Вишнева, 31-а, с. Гейківка Криворізького району Дніпропетровської області</t>
  </si>
  <si>
    <t>Капітальний ремонт вхідної групи та приміщення санвузла для потреб маломобільних груп населення будівлі комунального закладу "Криворізький спеціалізований будинок дитини" Дніпропетровської обласної ради" за адресою: 50085, Дніпропетровська обл., місто Кривий Ріг, бульвар Маршала Василевського, будинок 11А</t>
  </si>
  <si>
    <t>Капітальний ремонт пожежної сигналізації КП "Криворізький Центр профілактики та боротьби зі СНІДом" ДОР"</t>
  </si>
  <si>
    <t>Капітальний ремонт системи електропостачання лабораторії КП "Криворізький Центр профілактики та боротьби зі СНІДом" ДОР"</t>
  </si>
  <si>
    <t>Капітальний ремонт фасаду будівлі головного корпусу ОКЗ "Криворізький шкірно-венерологічний диспансер" за адресою: вул. Володимира Великого, 25, м. Кривий Ріг, Дніпропетровська область, 50071</t>
  </si>
  <si>
    <t xml:space="preserve">Виготовлення проектно-кошторисної документації "Реконструкція приміщень Гр.№5 та Гр.№11 під постійне перебування матері та дитини КП "Спеціалізований центр медико-соціальної реабілітації дітей" ДОР" за адресю: м. Дніпро, вул. 20-річчя Перемоги, 34" </t>
  </si>
  <si>
    <t xml:space="preserve">Реконструкція мереж електропостачання КП "Дніпропетровський обласний спеціалізований реабілітаційний центр "Солоний лиман" Дніпропетровської обласної ради" для роботи від автономного джерела живлення по вул. Лісна, с. Новотроїцьке, Новомосковського району </t>
  </si>
  <si>
    <t>Реконструкція існуючих споруд водонапірних башт 1 та 2 КП "Дніпропетровський обласний спеціалізований реабілітаційний центр "Солоний лиман" Дніпропетровської обласної ради", село Новотроїцьке, вулиця Герасименка, будинок 94, Новомосковського району, Дніпропетровської області</t>
  </si>
  <si>
    <t>Реконструкція системи опалення та перенесення вузла обліку теплової енергії в будівлі моргу КЗ "Дніпропетровське обласне бюро судово-медичної експертизи" ДОР"</t>
  </si>
  <si>
    <t>Реконструкція вузла обліку теплової енергії в будівлі моргу Криворізького відділення КЗ "Дніпропетровське обласне бюро судово-медичної експертизи" ДОР"</t>
  </si>
  <si>
    <t>Капітальний ремонт покрівлі головного корпусу КЗ "Верхньодніпровський дитячий будинок-інтернат №2" ДОР", розташованого за адресою: м. Верхньодніпровськ, вул. Упорна, 1а</t>
  </si>
  <si>
    <t>Капітальний ремонт харчоблоку КЗ "Васильківський психоневрологічний інтернат" ДОР", розташованого за адресою: Васильківський район, с. Медичне</t>
  </si>
  <si>
    <t>Капітальний ремонт приміщень житлового корпусу № 1 (Підсилення конструкцій) за адресою: Томаківський район. с.Іллінка, вул. Гагаріна, 106 Комунальний заклад "Іллінський ПНІ" Дніпропетровської обласної ради"</t>
  </si>
  <si>
    <t>Реконструкція магістрального водоводу ДЗД від НС № 5 до балки Свідовок</t>
  </si>
  <si>
    <t>Капітальний  ремонт автомобільної дороги   загального користування місцевого значення  О041707 Привільне - Тритузне - Широке - Дніпровське Солонянського району Дніпропетровської області</t>
  </si>
  <si>
    <t>Капітальний ремонт автомобільної дороги загального користування місцевого значення О041202 Курилівка- Миколаївка - Єлізаветівка Петриківського району Дніпропетровської області (окремими ділянками)</t>
  </si>
  <si>
    <t>Капітальний ремонт автомобільної дороги загального користування місцевого значення С040520 Кам’яне Поле-Пичугина- Суворова- Мар’ївка у Криворізькому районі Дніпропетровської області</t>
  </si>
  <si>
    <t>Капітальний ремонт автомобільної дороги   загального користування місцевого значення  О041009 Новостепанівка - Керносівка Новомосковського  району Дніпропетровської області</t>
  </si>
  <si>
    <t xml:space="preserve">Капітальний ремонт автомобільної дороги   загального користування місцевого значення  С041009 Миролюбівка - /М-18/ Новомосковського  району Дніпропетровської області </t>
  </si>
  <si>
    <t>Капітальний ремонт автомобільної дороги   загального користування місцевого значення  О040708 Гупалівка - Дмухайлівка - Магдалинівка Магдалинівського  району Дніпропетровської області</t>
  </si>
  <si>
    <t>Капітальний ремонт автомобільної дороги   загального користування місцевого значення  О040908 Шолохове - Токівське - Мар'янське Нікопольского  району Дніпропетровської області</t>
  </si>
  <si>
    <t>Капітальний ремонт мосту на км 25+036 автомобільної дороги загального користування місцевого значення  О042202 Білозірське-Українське Юр’ївського району Дніпропетровської області</t>
  </si>
  <si>
    <t>Капітальний ремонт автомобільної дороги   загального користування місцевого значення  О041405 Гаврилівка - Іванівка - Новопавлівка Межевського  району Дніпропетровської області</t>
  </si>
  <si>
    <t>Капітальний ремонт ділянки проїжджої частини дорожнього покриття по вул. Шахтарської Слави від вул. Кобзаря до вул. Чайковського в м. Першотравенськ Дніпропетровської області</t>
  </si>
  <si>
    <t>Капітальний ремонт ділянки проїжджої частини дорожнього покриття по вул. Шахтарської Слави від вул. Молодіжна до вул. Кобзаря в м. Першотравенськ Дніпропетровської області</t>
  </si>
  <si>
    <t>Капітальний ремонт ділянки проїжджої частини дорожнього покриття по вул. Чайковcького від вул. Шахтарської Слави до вул. Ювілейної в м. Першотравенськ Дніпропетровської області</t>
  </si>
  <si>
    <t>Нове будівництво малого групового будинку за адресою: Дніпропетровська обл., м. Кривий Ріг, Довгинцівський район, вул. Володимирівська, між буд. 61 та 65  (у т.ч. ПКД)</t>
  </si>
  <si>
    <t>Васильківська селищна  територіальна громада</t>
  </si>
  <si>
    <t>1517310</t>
  </si>
  <si>
    <t>Реконструкція КП “Парк Лазаря Глоби” Дніпровської міської ради за адресою: проспект Д.Яворницького, 95,м. Дніпро (у т.ч. ПКД)</t>
  </si>
  <si>
    <t>Реконструкція елементів благоустрою в м. Дніпро, Донецьке шосе в районі буд. 2Д  (у т.ч. ПКД)</t>
  </si>
  <si>
    <t>Реконструкція районного парку "Ювілейний" за адресою: Довгинцівський район , вулиця Героїв АТО, вул. Соборності, вул. Олександра Васякіна, вул. Петра Дорошенко, м. Кривий Ріг, Дніпропетровська область (у т.ч. ПКД)</t>
  </si>
  <si>
    <t>Розробка проектно-кошторисної документації "Реконструкція приміщення котельної, в частині заміни котлів, розташованого в будівлі КЗК "Дніпропетровський національний історичний музей ім. Д.І. Яворницького" ДОР" за адресою: просп. Дмитра Яворницького,18 м. Дніпро"</t>
  </si>
  <si>
    <t xml:space="preserve">Капітальний ремонт мостового переходу на км 1081+058 автомобільної дороги загального користування державного значення М-30 Стрий-Умань-Дніпро-Ізварине (через мм. Вінницю, Кропивницький), Дніпропетровська область </t>
  </si>
  <si>
    <t>Реставрація з пристосуванням будівлі Комунального закладу "Дніпропетровський фаховий мистецько-художній коледж культури" Дніпропетровської обласної ради" за адресою: місто Дніпро, проспект Дмитра Яворницького, 47 (у т.ч. ПКД)</t>
  </si>
  <si>
    <t>2020-2023</t>
  </si>
  <si>
    <t>Капітальний ремонт будівлі Криворізької загальноосвітньої школи I-III ступенів № 85 Криворізької міської ради Дніпропетровської області за адресою: 50046, місто Кривий Ріг, мікрорайон Всебратське-2, будинок 65б (у т.ч. ПКД)</t>
  </si>
  <si>
    <t>Капітальний ремонт стадіону Криворізької загальноосвітньої школи I-III ступенів № 85 Криворізької міської ради Дніпропетровської області за адресою: 50046, місто Кривий Ріг, мікрорайон Всебратське-2, будинок 65б (у т.ч. ПКД)</t>
  </si>
  <si>
    <t>Капітальний ремонт Криворізької гімназії № 95 за адресою:  вул. Соборності, 20А, м. Кривий Ріг, Дніпропетровська область (у т.ч. ПКД)</t>
  </si>
  <si>
    <t>Реконструкція стадіону Криворізької гімназії № 95 за адресою:  вул. Соборності, 20А, м. Кривий Ріг, Дніпропетровська область (у т.ч. ПКД)</t>
  </si>
  <si>
    <t>Капітальний ремонт Криворізької загальноосвітньої школи І-ІІІ ступенів № 60 Криворізької міської ради за адресою: вул. Українська, 66, м. Кривий Ріг, Дніпропетровська область (у т.ч. ПКД)</t>
  </si>
  <si>
    <t>Реконструкція спортивного майданчика Криворізької загальноосвітьої школи І-ІІІ ступенів № 60 Криворізької міської ради за адресою: вул. Українська, 66, м. Кривий Ріг, Дніпропетровська область ( ут.ч. ПКД)</t>
  </si>
  <si>
    <t>Капітальний ремонт Криворізької загальноосвітньої спеціалізованої школи I-III ступенів № 4 з поглибленим вивченням іноземних мов Криворізької міської ради за адресою: вул.  Героїв АТО, 15, м. Кривий Ріг, Дніпропетровська область (у т.ч. ПКД)</t>
  </si>
  <si>
    <t>Капітальний ремонт Криворізького Центрально-Міського ліцею Криворізької міської ради  за адресою: вул. Лермонтова, 12, м. Кривий Ріг, Дніпропетровська область (у т.ч. ПКД)</t>
  </si>
  <si>
    <t>Капітальний ремонт Комунального закладу "Дошкільний навчальний заклад (ясла-садок) № 180" Криворізької міської ради за адресою: вул. Віталія Матусевича, 8а, м. Кривий Ріг, Дніпропетровська область (у т.ч. ПКД)</t>
  </si>
  <si>
    <t>Капітальний ремонт Комунального закладу "Дошкільний навчальний заклад (ясла-садок) комбінованого типу №201" Криворізької міської ради за адресою:  вул. Алмазна,  41, м. Кривий Ріг, Дніпропетровська область (у т.ч. ПКД)</t>
  </si>
  <si>
    <t>Капітальний ремонт Комунального закладу "Дошкільний навчальний заклад (ясла-садок) № 301" Криворізької міської ради за адресою: бульвар Вечірній, буд. 24, м. Кривий Ріг, Дніпропетровська область (у т.ч. ПКД)</t>
  </si>
  <si>
    <t>Капітальний ремонт Комунального закладу  "Дошкільний навчальний заклад (ясла-садок) № 260" Криворізької міської ради за адресою: вул. Доватора, 5А, м. Кривий Ріг, Дніпропетровська область (у т.ч. ПКД)</t>
  </si>
  <si>
    <t>Капітальний ремонт Комунального закладу  "Дошкільний навчальний заклад (ясла-садок) № 295" Криворізької міської ради за адресою:  мікрорайон Сонячний, 3-Б, м. Кривий Ріг, Дніпропетровська область (у т.ч. ПКД)</t>
  </si>
  <si>
    <t>Реконструкція Комунального закладу  "Дошкільний навчальний заклад (ясла-садок) № 70" Криворізької міської ради за адресою:  вул. Кривбасівська, 54-А, м. Кривий Ріг, Дніпропетровська область (у т.ч. ПКД)</t>
  </si>
  <si>
    <t>Реконструкція Криворізької загальноосвітньої школи І-ІІІ ступенів № 37 Криворізької міської ради за адресою: вул. Таісії Буряченко, 17, м. Кривий Ріг, Дніпропетровська область (у т.ч. ПКД)</t>
  </si>
  <si>
    <t>Реконструкція ДП "Палац молоді і студентів" за адресою: вулиця Віталія Матусевича, буд. 11А, м. Кривий Ріг, Дніпропетровська область (у т.ч. ПКД)</t>
  </si>
  <si>
    <t>Реконструкція стадіону ЗОШ № 9, м. Марганець, кв. Ювілейний, 16   (у т.ч. ПКД)</t>
  </si>
  <si>
    <t>Капітальний ремонт "Першотравенської загальноосвітньої школи І-ІІІ ступенів №1 " за адресою: вул. Кобзаря, 10,  м. Першотравенськ, Дніпропетровська область (у т.ч ПКД)</t>
  </si>
  <si>
    <t>Капітальний ремонт "Першотравенської загальноосвітньої школи І-ІІІ ступенів № 3" за адресою: вул. Горького, 15,  м. Першотравенськ, Дніпропетровська область (у т.ч.ПКД)</t>
  </si>
  <si>
    <t>Капітальний ремонт Комунального дошкільного навчального закладу  "Дзвіночок" Першотравеньскої міської ради за адресою: вул. Гагаріна, 4 А, м. Першотравенськ, Дніпропетровська область ( у т.ч. ПКД)</t>
  </si>
  <si>
    <t>Капітальний ремонт "Першотравенської загальноосвітньої школи І-ІІІ ступенів № 5" за адресою: вул. Гагаріна, 39,  м. Першотравенськ, Дніпропетровська область (у т.ч. ПКД)</t>
  </si>
  <si>
    <t>Капітальний ремонт загальноосвітнього ліцею по вул. Центральній, 31 м. Покров (у т.ч. ПКД)</t>
  </si>
  <si>
    <t>Будівництво відкритих спортивних споруд на території комунального закладу "Загальноосвітній ліцей м. Покров Дніпропетровської області" за адресою: Дніпропетровська область, м. Покров, вул. Центральна, 31 (у т.ч. ПКД)</t>
  </si>
  <si>
    <t>Капітальний ремонт Комунального закладу "Тернівська загальноосвітня школа І-ІІІ ступенів № 6 Тернівської міської ради Дніпропетровської області" за адресою: вул. Миру, 19, м. Тернівка, Дніпропетровська область (у т.ч. ПКД)</t>
  </si>
  <si>
    <t>Нове будівництво закладу дошкільної освіти ясла - садок №1 "Сонечко"  Петриківської селищної ради на 220 місць за адресою: Дніпропетровська область, Дніпровський район, смт Петриківка, вул. Кутузова, 2Б ( у т.ч. ПКД)</t>
  </si>
  <si>
    <t>Реконструкція стадіону Петропавлівської ЗОШ №2 смт Петропавлівка Петропавлівського району Дніпропетровської області ( у т.ч. ПКД)</t>
  </si>
  <si>
    <t>Реконструкція Томаківського НВК "ЗОШ І-ІІІ ступенів - ДНЗ" № 1 Томаківського району Дніпропетровської області по вул. Ватутіна, 7 (у т. ч. ПКД)</t>
  </si>
  <si>
    <t>Будівництво ДНЗ на 115 місць в смт Червоногригорівка Нікопольського району  (у т. ч. ПКД)</t>
  </si>
  <si>
    <t>Реконструкція спортивного комплексу “Металург” комунального позашкільного навчального закладу “Дитячо-юнацька спортивна школа № 1” Криворізької міської ради на пр-ті Металургів, 5, в м. Кривому Розі Дніпропетровської області, 50006</t>
  </si>
  <si>
    <t xml:space="preserve">Реконструкція штучних покриттів аеродрому комунального підприємства  Міжнародний аеропорт Кривий Ріг “Криворізької міської ради”  за адресою: 50000, Дніпропетровська область, 
м. Кривий Ріг, АЕРОПОРТ </t>
  </si>
  <si>
    <t>Реконструкція ділянки трамвайної лінії швидкісного трамваю від станції Кільцева до станції Мудрьона в м. Кривий Ріг Дніпропетровської області (у т.ч. ПКД)</t>
  </si>
  <si>
    <t>Реконструкція ділянки трамвайної лінії швидкісного трамваю від станції Мудрьона до станції Майдан праці в м. Кривий Ріг Дніпропетровської області (у т.ч. ПКД)</t>
  </si>
  <si>
    <t>Реконструкція ділянки трамвайної лінії швидкісного трамваю від станції Майдан праці до станції Зарічна в м. Кривий Ріг Дніпропетровської області (у т.ч. ПКД)</t>
  </si>
  <si>
    <t>Капітальний ремонт акумуляторної установки понижувальної підстанції швидкісного трамваю "Вечірній бульвар" комунального підприємства "Швидкісний трамвай" в Саксаганському районі м. Кривого Рогу (у т.ч. ПКД)</t>
  </si>
  <si>
    <t>2013-2022</t>
  </si>
  <si>
    <t>Реконструкція частини приміщень КП "Криворізька міська клінічна лікарня №2" Криворізької міської ради за адресою: майдан 30-річчя Перемоги, 2, м. Кривий Ріг, Дніпропетровська область (у т.ч. ПКД)</t>
  </si>
  <si>
    <t>Будівництво легкоатлетичного манежу  за адресою: м. Дніпро, Донецьке шосе в районі буд. 2Д  (у т.ч. ПКД)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</si>
  <si>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(у т.ч. ПКД)</t>
  </si>
  <si>
    <t>Реставрація фасадів памятки архітектури місцевого значення охор. № 75 - будівлі КЗК "Дніпропетровський національний історичний музей ім. Д.І.Явориницького" ДОР" за адресою: просп. Д.Яворницького, 18, у м. Дніпро (у т.ч. ПКД)</t>
  </si>
  <si>
    <t>Ремонт (реставраційний) покрівлі будівлі КЗК "Дніпропетровський національний історичний музей ім. Д.І.Яворницького" ДОР" за адресою: просп. Д.Яворницького, 18, м. Дніпро (у т.ч. ПКД)</t>
  </si>
  <si>
    <t>Будівництво водно-спортивного комплексу по вул. Харківська, 3б  м. Тернівка, Дніпропетровська область (у т.ч. ПКД)</t>
  </si>
  <si>
    <t>Реконструкція комплексу Софіївської районної дитячо-юнацької спортивної школи по вул. Карпенка, 15, в смт Софіївка Софіївського району, Дніпропетровської області (у т.ч.ПКД)</t>
  </si>
  <si>
    <t>Будівництво стадіону в с. Придніпровське Нікопольського району Дніпропетровської області (у т.ч. ПКД)</t>
  </si>
  <si>
    <t>Реконструкція комунального позашкільного навчального закладу "Першотравенська дитячо-юнацька спортивна школа "ШАХТАР" за адресою: вул. Молодіжна, 40, м. Першотравенськ Дніпропетровської області (у тч.ч ПКД)</t>
  </si>
  <si>
    <t>Капітальний ремонт покрівлі Комунального закладу освіти „Ліцей „Сокіл” Дніпропетровської обласної ради” за адресою: вул. Космодромна, 5 м Дніпро</t>
  </si>
  <si>
    <t>Капітальний ремонт елементів благоустрою та гідроізоляції підвальних приміщень комунального закладу освіти „Ліцей „БОРИСФЕН” Дніпропетровської обласної ради” за адресою: вул. Ростовська, 15 м. Дніпро</t>
  </si>
  <si>
    <t>Капітальний ремонт приміщень навчального відділення КЗО „Дніпропетровський НРЦ № 1” ДОР” за адресою: вул. Чичеріна, 171, м. Дніпропетровськ</t>
  </si>
  <si>
    <t>2014 – 2021</t>
  </si>
  <si>
    <t>Капітальний ремонт по заміні вікон на металопластикові в навчальному корпусі КЗ „Жовтоводський фаховий педагогічний коледж” ДОР” за адресою: вул. Івана Франка, 5 м. Жовті Води</t>
  </si>
  <si>
    <t>Капітальний ремонт внутрішніх приміщень  КОМУНАЛЬНОГО ЗАКЛАДУ „ДНІПРОПЕТРОВСЬКИЙ ФАХОВИЙ КОЛЕДЖ СПОРТУ” ДНІПРОПЕТРОВСЬКОЇ ОБЛАСНОЇ РАДИ” за адресою: вулиця Гладкова, 39 у м.Дніпро</t>
  </si>
  <si>
    <t>Монтаж системи пожежної сигналізації, системи оповіщення про пожежу та управління евакуацією людей в об'єкті Кам'янського професійного ліцею. Навчальний універсальний корпус, Дніпропетровська область, м Кам'янське, вул. Лермонтова, 151. Капітальний ремонт</t>
  </si>
  <si>
    <t>Реконструкція легкоатлетичного манежу спортивного комплексу „Олімпійські резерви” КОМУНАЛЬНОГО ЗАКЛАДУ „ДНІПРОПЕТРОВСЬКИЙ ФАХОВИЙ КОЛЕДЖ СПОРТУ” ДНІПРОПЕТРОВСЬКОЇ ОБЛАСНОЇ РАДИ” за адресою: проспект Б.Хмельницького, 29 А у м.Дніпро</t>
  </si>
  <si>
    <t>Реконструкція будівлі під гуртожиток КЗ „ДФКС” ДОР” за адресою: вулиця Краснопільська, 4 у м. Дніпро</t>
  </si>
  <si>
    <t xml:space="preserve"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 </t>
  </si>
  <si>
    <t xml:space="preserve">Вакулівська сільська територіальна громада </t>
  </si>
  <si>
    <t>Капітальний ремонт будівлі та благоустрій території Комунального закладу освіти "Середня загальноосвітня школа №15" Дніпровської міської ради за адресою: вул. Дмитра Кедріна, 53, м. Дніпро (у т.ч. ПКД)</t>
  </si>
  <si>
    <t>Капітальний ремонт приміщень будівлі акушерського корпусу за адресою вул. Кропоткіна, 16, м. Жовті Води (у т.ч. ПКД)</t>
  </si>
  <si>
    <t>Капітальний ремонт будівлі комунальної установи Спорткомплекс "Дніпровець" Верхньодніпровської міської ради за адресою: вул. Набережна, 1 в, сел. Дніпровське, Дніпропетровська область (у т.ч. ПКД)</t>
  </si>
  <si>
    <t>Будівництво малого групового будинку за адресою: Дніпропетровська обл., Софіївський район, с. Вакулове, вул. Каштанова, 30 (у т.ч. ПКД)</t>
  </si>
  <si>
    <t>Реконструкція  каналізаційного колектору від вул. Устенка до КНС-5 у м. Вільногірськ</t>
  </si>
  <si>
    <t xml:space="preserve">у тому числі проектні роботи </t>
  </si>
  <si>
    <t>Капітальний ремонт внутрішньої електромережі будівлі головного корпусу Комунального закладу освіти  „Криворізька спеціальна школа „Сузір′я” Дніпропетровської обласної ради” за адресою: вул. Едуарда Фукса, 9, м. Кривий Ріг</t>
  </si>
  <si>
    <t>Виготовлення проєктно-кошторисної документації з реконструкції мережі медичного киснепостачання КП "Дніпропетровська обласна клінічна лікарня ім. І.І. Мечникова" ДОР" за адресою: пл. Соборна, 14. м. Дніпро</t>
  </si>
  <si>
    <t>Капітальний ремонт будівлі аеровокзалу на 400 пас./год. Комунального підприємства "Міжнародний аеропорт Кривий Ріг" Криворізької міської  ради за адресою: Дніпропетровська обл., Криворізький район, с. Тернівка,  вулиця Аерорухівська, будинок 8 (у т.ч. ПКД)</t>
  </si>
  <si>
    <t>Капітальний ремонт покрівлі будівлі навчального корпусу №2 КПНЗ “Дніпропетровський обласний центр науково-технічної творчості та інформаційних технологій учнівської молоді” за адресою Дніпропетровська область, м. Дніпро, вул.Ульянова, 4</t>
  </si>
  <si>
    <t xml:space="preserve">Капітальний ремонт покрівлі з утепленням навчального корпусу №2 КЗО „Ліцей „Синергія” ДОР” за адресою: 49026, м. Дніпро, вул. Прапорна, 25 </t>
  </si>
  <si>
    <t xml:space="preserve">Капітальний ремонт частини каналізаційних мереж на території КЗО „Ліцей „Синергія” ДОР” за адресою: 49026, м. Дніпро, вул. Прапорна, 25 </t>
  </si>
  <si>
    <t>Реконструкція системи газопостачання гуртожитку № 1 Дніпровського фахового педагогічного коледжу, розташованого за адресою: м. Дніпро, пр. Олександра Поля, 83</t>
  </si>
  <si>
    <t xml:space="preserve">Реконструкція частини приміщень харчоблоку КП "Дніпропетровська обласна  дитяча лікарня" Дніпропетровської обласної ради" під фармацевтичний склад  </t>
  </si>
  <si>
    <t>Перший заступник голови обласної ради</t>
  </si>
  <si>
    <t>Г. ГУФМАН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</si>
</sst>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49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7030A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83">
    <xf numFmtId="0" fontId="0" fillId="0" borderId="0" xfId="0"/>
    <xf numFmtId="0" fontId="2" fillId="0" borderId="8" xfId="0" applyFont="1" applyFill="1" applyBorder="1"/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Font="1" applyFill="1"/>
    <xf numFmtId="0" fontId="29" fillId="0" borderId="8" xfId="0" applyFont="1" applyFill="1" applyBorder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5" fillId="0" borderId="0" xfId="82" applyNumberFormat="1" applyFont="1" applyFill="1" applyAlignment="1">
      <alignment horizontal="center" vertical="center"/>
    </xf>
    <xf numFmtId="164" fontId="32" fillId="0" borderId="0" xfId="82" applyNumberFormat="1" applyFont="1" applyFill="1" applyAlignment="1">
      <alignment horizontal="right" vertical="center"/>
    </xf>
    <xf numFmtId="49" fontId="31" fillId="0" borderId="0" xfId="82" applyNumberFormat="1" applyFont="1" applyFill="1" applyAlignment="1">
      <alignment horizontal="center" vertical="center"/>
    </xf>
    <xf numFmtId="3" fontId="23" fillId="0" borderId="0" xfId="82" applyNumberFormat="1" applyFont="1" applyFill="1" applyAlignment="1">
      <alignment horizontal="right" vertical="center"/>
    </xf>
    <xf numFmtId="4" fontId="32" fillId="0" borderId="0" xfId="82" applyNumberFormat="1" applyFont="1" applyFill="1" applyBorder="1" applyAlignment="1">
      <alignment horizontal="right" vertical="center"/>
    </xf>
    <xf numFmtId="164" fontId="32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Alignment="1" applyProtection="1">
      <alignment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164" fontId="26" fillId="0" borderId="9" xfId="74" applyNumberFormat="1" applyFont="1" applyFill="1" applyBorder="1" applyAlignment="1">
      <alignment horizontal="center" vertical="center"/>
    </xf>
    <xf numFmtId="3" fontId="21" fillId="0" borderId="9" xfId="74" applyNumberFormat="1" applyFont="1" applyFill="1" applyBorder="1" applyAlignment="1">
      <alignment horizontal="center" vertical="center"/>
    </xf>
    <xf numFmtId="4" fontId="20" fillId="0" borderId="9" xfId="74" applyNumberFormat="1" applyFont="1" applyFill="1" applyBorder="1" applyAlignment="1">
      <alignment horizontal="center" vertical="center"/>
    </xf>
    <xf numFmtId="164" fontId="21" fillId="0" borderId="9" xfId="74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justify" vertical="center" wrapText="1"/>
    </xf>
    <xf numFmtId="3" fontId="20" fillId="0" borderId="9" xfId="74" applyNumberFormat="1" applyFont="1" applyFill="1" applyBorder="1" applyAlignment="1">
      <alignment horizontal="center" vertical="center"/>
    </xf>
    <xf numFmtId="164" fontId="20" fillId="0" borderId="9" xfId="74" applyNumberFormat="1" applyFont="1" applyFill="1" applyBorder="1" applyAlignment="1">
      <alignment horizontal="center" vertical="center"/>
    </xf>
    <xf numFmtId="3" fontId="28" fillId="0" borderId="9" xfId="74" applyNumberFormat="1" applyFont="1" applyFill="1" applyBorder="1" applyAlignment="1">
      <alignment horizontal="center" vertical="center"/>
    </xf>
    <xf numFmtId="164" fontId="28" fillId="0" borderId="9" xfId="74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4" fontId="21" fillId="0" borderId="9" xfId="74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justify" vertical="center" wrapText="1"/>
    </xf>
    <xf numFmtId="0" fontId="34" fillId="0" borderId="0" xfId="82" applyFont="1" applyFill="1" applyBorder="1" applyAlignment="1">
      <alignment wrapText="1"/>
    </xf>
    <xf numFmtId="3" fontId="38" fillId="0" borderId="9" xfId="0" applyNumberFormat="1" applyFont="1" applyFill="1" applyBorder="1" applyAlignment="1">
      <alignment horizontal="center" vertical="center" wrapText="1"/>
    </xf>
    <xf numFmtId="165" fontId="20" fillId="0" borderId="9" xfId="74" applyNumberFormat="1" applyFont="1" applyFill="1" applyBorder="1" applyAlignment="1">
      <alignment horizontal="center" vertical="center"/>
    </xf>
    <xf numFmtId="49" fontId="20" fillId="0" borderId="9" xfId="74" applyNumberFormat="1" applyFont="1" applyFill="1" applyBorder="1" applyAlignment="1">
      <alignment horizontal="left" vertical="top" wrapText="1"/>
    </xf>
    <xf numFmtId="1" fontId="20" fillId="0" borderId="9" xfId="74" applyNumberFormat="1" applyFont="1" applyFill="1" applyBorder="1" applyAlignment="1">
      <alignment horizontal="center" vertical="center"/>
    </xf>
    <xf numFmtId="1" fontId="21" fillId="0" borderId="9" xfId="74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7" fillId="0" borderId="8" xfId="0" applyFont="1" applyFill="1" applyBorder="1"/>
    <xf numFmtId="4" fontId="38" fillId="0" borderId="9" xfId="0" applyNumberFormat="1" applyFont="1" applyFill="1" applyBorder="1" applyAlignment="1">
      <alignment horizontal="center" vertical="center"/>
    </xf>
    <xf numFmtId="49" fontId="26" fillId="0" borderId="9" xfId="74" applyNumberFormat="1" applyFont="1" applyFill="1" applyBorder="1" applyAlignment="1">
      <alignment horizontal="center" vertical="center"/>
    </xf>
    <xf numFmtId="3" fontId="26" fillId="0" borderId="9" xfId="74" applyNumberFormat="1" applyFont="1" applyFill="1" applyBorder="1" applyAlignment="1">
      <alignment horizontal="center" vertical="center"/>
    </xf>
    <xf numFmtId="4" fontId="26" fillId="0" borderId="9" xfId="74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vertical="center" wrapText="1"/>
    </xf>
    <xf numFmtId="49" fontId="28" fillId="0" borderId="9" xfId="74" applyNumberFormat="1" applyFont="1" applyFill="1" applyBorder="1" applyAlignment="1">
      <alignment horizontal="center" vertical="center"/>
    </xf>
    <xf numFmtId="49" fontId="20" fillId="0" borderId="9" xfId="74" applyNumberFormat="1" applyFont="1" applyFill="1" applyBorder="1" applyAlignment="1">
      <alignment horizontal="left" vertical="center" wrapText="1"/>
    </xf>
    <xf numFmtId="164" fontId="42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49" fontId="21" fillId="0" borderId="9" xfId="74" applyNumberFormat="1" applyFont="1" applyFill="1" applyBorder="1" applyAlignment="1">
      <alignment horizontal="left" vertical="top" wrapText="1"/>
    </xf>
    <xf numFmtId="49" fontId="21" fillId="0" borderId="9" xfId="0" applyNumberFormat="1" applyFont="1" applyFill="1" applyBorder="1" applyAlignment="1">
      <alignment horizontal="left" vertical="top" wrapText="1"/>
    </xf>
    <xf numFmtId="3" fontId="20" fillId="0" borderId="9" xfId="0" applyNumberFormat="1" applyFont="1" applyFill="1" applyBorder="1" applyAlignment="1">
      <alignment horizontal="justify" vertical="center"/>
    </xf>
    <xf numFmtId="49" fontId="20" fillId="0" borderId="9" xfId="74" applyNumberFormat="1" applyFont="1" applyFill="1" applyBorder="1" applyAlignment="1">
      <alignment horizontal="center" vertical="center"/>
    </xf>
    <xf numFmtId="3" fontId="20" fillId="0" borderId="9" xfId="74" applyNumberFormat="1" applyFont="1" applyFill="1" applyBorder="1" applyAlignment="1">
      <alignment horizontal="justify" vertical="center" wrapText="1"/>
    </xf>
    <xf numFmtId="3" fontId="21" fillId="0" borderId="9" xfId="74" applyNumberFormat="1" applyFont="1" applyFill="1" applyBorder="1" applyAlignment="1">
      <alignment horizontal="justify" vertical="center" wrapText="1"/>
    </xf>
    <xf numFmtId="1" fontId="26" fillId="0" borderId="9" xfId="74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justify" vertical="center"/>
    </xf>
    <xf numFmtId="0" fontId="20" fillId="0" borderId="9" xfId="74" applyNumberFormat="1" applyFont="1" applyFill="1" applyBorder="1" applyAlignment="1">
      <alignment vertical="top" wrapText="1"/>
    </xf>
    <xf numFmtId="49" fontId="21" fillId="0" borderId="9" xfId="0" applyNumberFormat="1" applyFont="1" applyFill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vertical="top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left" vertical="top"/>
    </xf>
    <xf numFmtId="3" fontId="40" fillId="0" borderId="9" xfId="0" applyNumberFormat="1" applyFont="1" applyFill="1" applyBorder="1" applyAlignment="1">
      <alignment horizontal="justify" vertical="center"/>
    </xf>
    <xf numFmtId="1" fontId="43" fillId="0" borderId="9" xfId="74" applyNumberFormat="1" applyFont="1" applyFill="1" applyBorder="1" applyAlignment="1">
      <alignment horizontal="center" vertical="center"/>
    </xf>
    <xf numFmtId="3" fontId="43" fillId="0" borderId="9" xfId="74" applyNumberFormat="1" applyFont="1" applyFill="1" applyBorder="1" applyAlignment="1">
      <alignment horizontal="center" vertical="center"/>
    </xf>
    <xf numFmtId="165" fontId="43" fillId="0" borderId="9" xfId="74" applyNumberFormat="1" applyFont="1" applyFill="1" applyBorder="1" applyAlignment="1">
      <alignment horizontal="center" vertical="center"/>
    </xf>
    <xf numFmtId="4" fontId="43" fillId="0" borderId="9" xfId="74" applyNumberFormat="1" applyFont="1" applyFill="1" applyBorder="1" applyAlignment="1">
      <alignment horizontal="center" vertical="center"/>
    </xf>
    <xf numFmtId="49" fontId="43" fillId="0" borderId="9" xfId="74" applyNumberFormat="1" applyFont="1" applyFill="1" applyBorder="1" applyAlignment="1">
      <alignment horizontal="left" vertical="center" wrapText="1"/>
    </xf>
    <xf numFmtId="49" fontId="43" fillId="0" borderId="9" xfId="74" applyNumberFormat="1" applyFont="1" applyFill="1" applyBorder="1" applyAlignment="1">
      <alignment horizontal="left" vertical="top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49" fontId="40" fillId="0" borderId="9" xfId="74" applyNumberFormat="1" applyFont="1" applyFill="1" applyBorder="1" applyAlignment="1">
      <alignment horizontal="center" vertical="center"/>
    </xf>
    <xf numFmtId="3" fontId="40" fillId="0" borderId="9" xfId="74" applyNumberFormat="1" applyFont="1" applyFill="1" applyBorder="1" applyAlignment="1">
      <alignment horizontal="center" vertical="center"/>
    </xf>
    <xf numFmtId="165" fontId="40" fillId="0" borderId="9" xfId="74" applyNumberFormat="1" applyFont="1" applyFill="1" applyBorder="1" applyAlignment="1">
      <alignment horizontal="center" vertical="center"/>
    </xf>
    <xf numFmtId="4" fontId="40" fillId="0" borderId="9" xfId="74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3" fontId="40" fillId="0" borderId="9" xfId="74" applyNumberFormat="1" applyFont="1" applyFill="1" applyBorder="1" applyAlignment="1">
      <alignment horizontal="justify" vertical="center" wrapText="1"/>
    </xf>
    <xf numFmtId="3" fontId="43" fillId="0" borderId="9" xfId="74" applyNumberFormat="1" applyFont="1" applyFill="1" applyBorder="1" applyAlignment="1">
      <alignment horizontal="justify" vertical="center" wrapText="1"/>
    </xf>
    <xf numFmtId="49" fontId="43" fillId="0" borderId="9" xfId="74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164" fontId="43" fillId="0" borderId="9" xfId="74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left" vertical="center" wrapText="1"/>
    </xf>
    <xf numFmtId="3" fontId="37" fillId="0" borderId="9" xfId="0" applyNumberFormat="1" applyFont="1" applyFill="1" applyBorder="1" applyAlignment="1">
      <alignment horizontal="justify" vertical="center"/>
    </xf>
    <xf numFmtId="3" fontId="22" fillId="0" borderId="9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/>
    <xf numFmtId="1" fontId="21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5" fontId="21" fillId="0" borderId="9" xfId="74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vertical="top" wrapText="1"/>
    </xf>
    <xf numFmtId="1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3" fontId="21" fillId="0" borderId="12" xfId="74" applyNumberFormat="1" applyFont="1" applyFill="1" applyBorder="1" applyAlignment="1">
      <alignment horizontal="justify" vertical="center" wrapText="1"/>
    </xf>
    <xf numFmtId="0" fontId="42" fillId="0" borderId="7" xfId="0" applyFont="1" applyFill="1" applyBorder="1"/>
    <xf numFmtId="3" fontId="20" fillId="0" borderId="11" xfId="0" applyNumberFormat="1" applyFont="1" applyFill="1" applyBorder="1" applyAlignment="1">
      <alignment horizontal="center" vertical="center" wrapText="1"/>
    </xf>
    <xf numFmtId="4" fontId="22" fillId="0" borderId="9" xfId="74" applyNumberFormat="1" applyFont="1" applyFill="1" applyBorder="1" applyAlignment="1">
      <alignment horizontal="center" vertical="center"/>
    </xf>
    <xf numFmtId="0" fontId="27" fillId="0" borderId="0" xfId="0" applyFont="1" applyFill="1" applyBorder="1"/>
    <xf numFmtId="0" fontId="29" fillId="0" borderId="0" xfId="0" applyFont="1" applyFill="1" applyBorder="1"/>
    <xf numFmtId="0" fontId="42" fillId="0" borderId="0" xfId="0" applyFont="1" applyFill="1" applyBorder="1"/>
    <xf numFmtId="3" fontId="37" fillId="0" borderId="9" xfId="0" applyNumberFormat="1" applyFont="1" applyFill="1" applyBorder="1" applyAlignment="1">
      <alignment horizontal="justify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 applyProtection="1">
      <alignment horizontal="center" vertical="justify"/>
    </xf>
    <xf numFmtId="0" fontId="27" fillId="0" borderId="7" xfId="0" applyFont="1" applyFill="1" applyBorder="1"/>
    <xf numFmtId="49" fontId="20" fillId="0" borderId="9" xfId="74" applyNumberFormat="1" applyFont="1" applyFill="1" applyBorder="1" applyAlignment="1">
      <alignment horizontal="left" vertical="center"/>
    </xf>
    <xf numFmtId="1" fontId="44" fillId="0" borderId="9" xfId="74" applyNumberFormat="1" applyFont="1" applyFill="1" applyBorder="1" applyAlignment="1">
      <alignment horizontal="center" vertical="center"/>
    </xf>
    <xf numFmtId="3" fontId="44" fillId="0" borderId="9" xfId="74" applyNumberFormat="1" applyFont="1" applyFill="1" applyBorder="1" applyAlignment="1">
      <alignment horizontal="center" vertical="center"/>
    </xf>
    <xf numFmtId="165" fontId="44" fillId="0" borderId="9" xfId="74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justify"/>
    </xf>
    <xf numFmtId="3" fontId="21" fillId="0" borderId="0" xfId="0" applyNumberFormat="1" applyFont="1" applyFill="1" applyAlignment="1">
      <alignment horizontal="justify"/>
    </xf>
    <xf numFmtId="3" fontId="28" fillId="0" borderId="9" xfId="0" applyNumberFormat="1" applyFont="1" applyFill="1" applyBorder="1" applyAlignment="1">
      <alignment horizontal="justify" vertical="center" wrapText="1"/>
    </xf>
    <xf numFmtId="0" fontId="48" fillId="0" borderId="0" xfId="0" applyFont="1" applyFill="1" applyBorder="1"/>
    <xf numFmtId="3" fontId="47" fillId="0" borderId="9" xfId="0" applyNumberFormat="1" applyFont="1" applyFill="1" applyBorder="1" applyAlignment="1">
      <alignment horizontal="justify" vertical="center" wrapText="1"/>
    </xf>
    <xf numFmtId="0" fontId="48" fillId="0" borderId="8" xfId="0" applyFont="1" applyFill="1" applyBorder="1"/>
    <xf numFmtId="3" fontId="40" fillId="0" borderId="9" xfId="0" applyNumberFormat="1" applyFont="1" applyFill="1" applyBorder="1" applyAlignment="1">
      <alignment horizontal="justify" vertical="center" wrapText="1"/>
    </xf>
    <xf numFmtId="1" fontId="28" fillId="0" borderId="9" xfId="74" applyNumberFormat="1" applyFont="1" applyFill="1" applyBorder="1" applyAlignment="1">
      <alignment horizontal="center" vertical="center"/>
    </xf>
    <xf numFmtId="1" fontId="22" fillId="0" borderId="9" xfId="74" applyNumberFormat="1" applyFont="1" applyFill="1" applyBorder="1" applyAlignment="1">
      <alignment horizontal="center" vertical="center"/>
    </xf>
    <xf numFmtId="3" fontId="22" fillId="0" borderId="9" xfId="74" applyNumberFormat="1" applyFont="1" applyFill="1" applyBorder="1" applyAlignment="1">
      <alignment horizontal="center" vertical="center"/>
    </xf>
    <xf numFmtId="165" fontId="22" fillId="0" borderId="9" xfId="74" applyNumberFormat="1" applyFont="1" applyFill="1" applyBorder="1" applyAlignment="1">
      <alignment horizontal="center" vertical="center"/>
    </xf>
    <xf numFmtId="4" fontId="41" fillId="0" borderId="9" xfId="74" applyNumberFormat="1" applyFont="1" applyFill="1" applyBorder="1" applyAlignment="1">
      <alignment horizontal="center" vertical="center"/>
    </xf>
    <xf numFmtId="0" fontId="46" fillId="0" borderId="0" xfId="0" applyFont="1" applyFill="1" applyBorder="1"/>
    <xf numFmtId="0" fontId="46" fillId="0" borderId="8" xfId="0" applyFont="1" applyFill="1" applyBorder="1"/>
    <xf numFmtId="0" fontId="38" fillId="0" borderId="9" xfId="0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/>
    <xf numFmtId="166" fontId="20" fillId="0" borderId="11" xfId="0" applyNumberFormat="1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 wrapText="1"/>
    </xf>
    <xf numFmtId="1" fontId="20" fillId="0" borderId="11" xfId="74" applyNumberFormat="1" applyFont="1" applyFill="1" applyBorder="1" applyAlignment="1">
      <alignment horizontal="center" vertical="center"/>
    </xf>
    <xf numFmtId="3" fontId="20" fillId="0" borderId="11" xfId="74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23" fillId="0" borderId="0" xfId="82" applyFont="1" applyFill="1" applyBorder="1" applyAlignment="1">
      <alignment horizontal="left" wrapText="1"/>
    </xf>
    <xf numFmtId="0" fontId="34" fillId="0" borderId="0" xfId="82" applyFont="1" applyFill="1" applyBorder="1" applyAlignment="1">
      <alignment horizontal="center" wrapText="1"/>
    </xf>
    <xf numFmtId="0" fontId="34" fillId="0" borderId="0" xfId="82" applyFont="1" applyFill="1" applyAlignment="1">
      <alignment horizontal="center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2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49" fontId="36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top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66"/>
      <color rgb="FF00FFFF"/>
      <color rgb="FF00FF00"/>
      <color rgb="FFFF33CC"/>
      <color rgb="FF66CCFF"/>
      <color rgb="FF0066FF"/>
      <color rgb="FF00CC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K1092"/>
  <sheetViews>
    <sheetView tabSelected="1" view="pageBreakPreview" zoomScale="80" zoomScaleNormal="100" zoomScaleSheetLayoutView="80" workbookViewId="0">
      <pane xSplit="5" ySplit="7" topLeftCell="F704" activePane="bottomRight" state="frozen"/>
      <selection pane="topRight" activeCell="F1" sqref="F1"/>
      <selection pane="bottomLeft" activeCell="A8" sqref="A8"/>
      <selection pane="bottomRight" activeCell="O715" sqref="O715"/>
    </sheetView>
  </sheetViews>
  <sheetFormatPr defaultColWidth="9.1640625" defaultRowHeight="48.75" customHeight="1" x14ac:dyDescent="0.2"/>
  <cols>
    <col min="1" max="1" width="0" style="7" hidden="1" customWidth="1"/>
    <col min="2" max="2" width="14" style="9" customWidth="1"/>
    <col min="3" max="3" width="13.83203125" style="9" customWidth="1"/>
    <col min="4" max="4" width="14.33203125" style="10" customWidth="1"/>
    <col min="5" max="5" width="61.83203125" style="10" customWidth="1"/>
    <col min="6" max="6" width="80" style="10" customWidth="1"/>
    <col min="7" max="7" width="14.33203125" style="11" customWidth="1"/>
    <col min="8" max="9" width="17.1640625" style="19" customWidth="1"/>
    <col min="10" max="10" width="26.5" style="21" customWidth="1"/>
    <col min="11" max="11" width="14.5" style="22" customWidth="1"/>
    <col min="12" max="16384" width="9.1640625" style="7"/>
  </cols>
  <sheetData>
    <row r="1" spans="1:11" s="5" customFormat="1" ht="18.75" customHeight="1" x14ac:dyDescent="0.25">
      <c r="A1" s="133" t="s">
        <v>534</v>
      </c>
      <c r="B1" s="2"/>
      <c r="C1" s="2"/>
      <c r="D1" s="3"/>
      <c r="E1" s="3"/>
      <c r="F1" s="3"/>
      <c r="G1" s="4"/>
      <c r="H1" s="179" t="s">
        <v>33</v>
      </c>
      <c r="I1" s="179"/>
      <c r="J1" s="179"/>
      <c r="K1" s="38"/>
    </row>
    <row r="2" spans="1:11" s="5" customFormat="1" ht="18.75" customHeight="1" x14ac:dyDescent="0.25">
      <c r="B2" s="2"/>
      <c r="C2" s="2"/>
      <c r="D2" s="3"/>
      <c r="E2" s="6"/>
      <c r="F2" s="6"/>
      <c r="G2" s="4"/>
      <c r="H2" s="179" t="s">
        <v>35</v>
      </c>
      <c r="I2" s="179"/>
      <c r="J2" s="179"/>
      <c r="K2" s="38"/>
    </row>
    <row r="3" spans="1:11" s="5" customFormat="1" ht="56.25" customHeight="1" x14ac:dyDescent="0.25">
      <c r="B3" s="180" t="s">
        <v>47</v>
      </c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2.5" x14ac:dyDescent="0.25">
      <c r="B4" s="181" t="s">
        <v>42</v>
      </c>
      <c r="C4" s="181"/>
      <c r="D4" s="37"/>
      <c r="E4" s="37"/>
      <c r="F4" s="37"/>
      <c r="G4" s="37"/>
      <c r="H4" s="37"/>
      <c r="I4" s="37"/>
      <c r="J4" s="37"/>
      <c r="K4" s="37"/>
    </row>
    <row r="5" spans="1:11" ht="15" customHeight="1" x14ac:dyDescent="0.2">
      <c r="B5" s="182" t="s">
        <v>41</v>
      </c>
      <c r="C5" s="182"/>
      <c r="D5" s="37"/>
      <c r="E5" s="37"/>
      <c r="F5" s="37"/>
      <c r="G5" s="37"/>
      <c r="H5" s="37"/>
      <c r="I5" s="37"/>
      <c r="J5" s="37"/>
      <c r="K5" s="37"/>
    </row>
    <row r="6" spans="1:11" ht="17.25" customHeight="1" x14ac:dyDescent="0.2">
      <c r="B6" s="32"/>
      <c r="C6" s="32"/>
      <c r="D6" s="32"/>
      <c r="E6" s="32"/>
      <c r="F6" s="32"/>
      <c r="G6" s="33"/>
      <c r="H6" s="34"/>
      <c r="I6" s="34"/>
      <c r="J6" s="35"/>
      <c r="K6" s="36" t="s">
        <v>76</v>
      </c>
    </row>
    <row r="7" spans="1:11" ht="94.5" customHeight="1" x14ac:dyDescent="0.2">
      <c r="B7" s="39" t="s">
        <v>43</v>
      </c>
      <c r="C7" s="39" t="s">
        <v>44</v>
      </c>
      <c r="D7" s="39" t="s">
        <v>31</v>
      </c>
      <c r="E7" s="40" t="s">
        <v>45</v>
      </c>
      <c r="F7" s="41" t="s">
        <v>36</v>
      </c>
      <c r="G7" s="42" t="s">
        <v>37</v>
      </c>
      <c r="H7" s="43" t="s">
        <v>38</v>
      </c>
      <c r="I7" s="44" t="s">
        <v>39</v>
      </c>
      <c r="J7" s="45" t="s">
        <v>40</v>
      </c>
      <c r="K7" s="44" t="s">
        <v>46</v>
      </c>
    </row>
    <row r="8" spans="1:11" ht="28.5" x14ac:dyDescent="0.2">
      <c r="B8" s="46" t="s">
        <v>245</v>
      </c>
      <c r="C8" s="140"/>
      <c r="D8" s="46"/>
      <c r="E8" s="46" t="s">
        <v>246</v>
      </c>
      <c r="F8" s="73"/>
      <c r="G8" s="74"/>
      <c r="H8" s="74"/>
      <c r="I8" s="74"/>
      <c r="J8" s="75">
        <f>J9</f>
        <v>25616257</v>
      </c>
      <c r="K8" s="50"/>
    </row>
    <row r="9" spans="1:11" ht="28.5" x14ac:dyDescent="0.2">
      <c r="B9" s="46" t="s">
        <v>247</v>
      </c>
      <c r="C9" s="47"/>
      <c r="D9" s="47"/>
      <c r="E9" s="46" t="s">
        <v>246</v>
      </c>
      <c r="F9" s="73"/>
      <c r="G9" s="74"/>
      <c r="H9" s="74"/>
      <c r="I9" s="74"/>
      <c r="J9" s="75">
        <f>J11</f>
        <v>25616257</v>
      </c>
      <c r="K9" s="50"/>
    </row>
    <row r="10" spans="1:11" ht="28.5" x14ac:dyDescent="0.2">
      <c r="B10" s="47" t="s">
        <v>272</v>
      </c>
      <c r="C10" s="47" t="s">
        <v>56</v>
      </c>
      <c r="D10" s="47"/>
      <c r="E10" s="59" t="s">
        <v>57</v>
      </c>
      <c r="F10" s="62"/>
      <c r="G10" s="51"/>
      <c r="H10" s="51"/>
      <c r="I10" s="51"/>
      <c r="J10" s="61">
        <f>J11</f>
        <v>25616257</v>
      </c>
      <c r="K10" s="53"/>
    </row>
    <row r="11" spans="1:11" ht="15" x14ac:dyDescent="0.2">
      <c r="B11" s="48" t="s">
        <v>248</v>
      </c>
      <c r="C11" s="48" t="s">
        <v>18</v>
      </c>
      <c r="D11" s="48" t="s">
        <v>13</v>
      </c>
      <c r="E11" s="76" t="s">
        <v>249</v>
      </c>
      <c r="F11" s="77"/>
      <c r="G11" s="57"/>
      <c r="H11" s="57"/>
      <c r="I11" s="57"/>
      <c r="J11" s="52">
        <f>J12+J13+J15+J16+J17+J18+J19+J21+J22+J23+J25+J26+J27+J29+J30+J31++J36+J38+J43+J32+J34+J39+J41+J44+J46+J48+J50+J52+J54</f>
        <v>25616257</v>
      </c>
      <c r="K11" s="58"/>
    </row>
    <row r="12" spans="1:11" ht="45" x14ac:dyDescent="0.2">
      <c r="B12" s="39"/>
      <c r="C12" s="39"/>
      <c r="D12" s="39"/>
      <c r="E12" s="40"/>
      <c r="F12" s="78" t="s">
        <v>250</v>
      </c>
      <c r="G12" s="42" t="s">
        <v>251</v>
      </c>
      <c r="H12" s="43">
        <v>2439898</v>
      </c>
      <c r="I12" s="44">
        <v>51.7</v>
      </c>
      <c r="J12" s="45">
        <v>1179236</v>
      </c>
      <c r="K12" s="79">
        <v>100</v>
      </c>
    </row>
    <row r="13" spans="1:11" ht="60" x14ac:dyDescent="0.2">
      <c r="B13" s="39"/>
      <c r="C13" s="39"/>
      <c r="D13" s="39"/>
      <c r="E13" s="40"/>
      <c r="F13" s="78" t="s">
        <v>651</v>
      </c>
      <c r="G13" s="42" t="s">
        <v>252</v>
      </c>
      <c r="H13" s="43">
        <v>2647987</v>
      </c>
      <c r="I13" s="44">
        <v>0</v>
      </c>
      <c r="J13" s="45">
        <v>2647987</v>
      </c>
      <c r="K13" s="79">
        <v>100</v>
      </c>
    </row>
    <row r="14" spans="1:11" ht="15" x14ac:dyDescent="0.2">
      <c r="B14" s="39"/>
      <c r="C14" s="39"/>
      <c r="D14" s="39"/>
      <c r="E14" s="40"/>
      <c r="F14" s="78" t="s">
        <v>512</v>
      </c>
      <c r="G14" s="42"/>
      <c r="H14" s="43"/>
      <c r="I14" s="44"/>
      <c r="J14" s="45">
        <v>115000</v>
      </c>
      <c r="K14" s="79"/>
    </row>
    <row r="15" spans="1:11" ht="60" x14ac:dyDescent="0.2">
      <c r="B15" s="39"/>
      <c r="C15" s="39"/>
      <c r="D15" s="39"/>
      <c r="E15" s="40"/>
      <c r="F15" s="78" t="s">
        <v>253</v>
      </c>
      <c r="G15" s="42" t="s">
        <v>254</v>
      </c>
      <c r="H15" s="43">
        <v>590987</v>
      </c>
      <c r="I15" s="44">
        <v>12.7</v>
      </c>
      <c r="J15" s="45">
        <v>515738</v>
      </c>
      <c r="K15" s="79">
        <v>100</v>
      </c>
    </row>
    <row r="16" spans="1:11" ht="60" x14ac:dyDescent="0.2">
      <c r="B16" s="39"/>
      <c r="C16" s="39"/>
      <c r="D16" s="39"/>
      <c r="E16" s="40"/>
      <c r="F16" s="78" t="s">
        <v>255</v>
      </c>
      <c r="G16" s="42" t="s">
        <v>256</v>
      </c>
      <c r="H16" s="43">
        <v>132267</v>
      </c>
      <c r="I16" s="44">
        <v>9.1999999999999993</v>
      </c>
      <c r="J16" s="45">
        <v>120047</v>
      </c>
      <c r="K16" s="79">
        <v>100</v>
      </c>
    </row>
    <row r="17" spans="2:11" ht="60" x14ac:dyDescent="0.2">
      <c r="B17" s="39"/>
      <c r="C17" s="39"/>
      <c r="D17" s="39"/>
      <c r="E17" s="40"/>
      <c r="F17" s="78" t="s">
        <v>257</v>
      </c>
      <c r="G17" s="42" t="s">
        <v>256</v>
      </c>
      <c r="H17" s="43">
        <v>147917</v>
      </c>
      <c r="I17" s="44">
        <v>8.3000000000000007</v>
      </c>
      <c r="J17" s="45">
        <v>135697</v>
      </c>
      <c r="K17" s="79">
        <v>100</v>
      </c>
    </row>
    <row r="18" spans="2:11" ht="60" x14ac:dyDescent="0.2">
      <c r="B18" s="39"/>
      <c r="C18" s="39"/>
      <c r="D18" s="39"/>
      <c r="E18" s="40"/>
      <c r="F18" s="78" t="s">
        <v>258</v>
      </c>
      <c r="G18" s="42" t="s">
        <v>256</v>
      </c>
      <c r="H18" s="43">
        <v>214091</v>
      </c>
      <c r="I18" s="44">
        <v>5.7</v>
      </c>
      <c r="J18" s="45">
        <v>201871</v>
      </c>
      <c r="K18" s="79">
        <v>100</v>
      </c>
    </row>
    <row r="19" spans="2:11" ht="30" x14ac:dyDescent="0.2">
      <c r="B19" s="39"/>
      <c r="C19" s="39"/>
      <c r="D19" s="39"/>
      <c r="E19" s="40"/>
      <c r="F19" s="78" t="s">
        <v>259</v>
      </c>
      <c r="G19" s="42" t="s">
        <v>252</v>
      </c>
      <c r="H19" s="43">
        <v>124335</v>
      </c>
      <c r="I19" s="44">
        <v>0</v>
      </c>
      <c r="J19" s="45">
        <v>124335</v>
      </c>
      <c r="K19" s="79">
        <v>100</v>
      </c>
    </row>
    <row r="20" spans="2:11" ht="15" x14ac:dyDescent="0.2">
      <c r="B20" s="39"/>
      <c r="C20" s="39"/>
      <c r="D20" s="39"/>
      <c r="E20" s="40"/>
      <c r="F20" s="78" t="s">
        <v>512</v>
      </c>
      <c r="G20" s="42"/>
      <c r="H20" s="43"/>
      <c r="I20" s="44"/>
      <c r="J20" s="45">
        <v>124335</v>
      </c>
      <c r="K20" s="79"/>
    </row>
    <row r="21" spans="2:11" ht="60" x14ac:dyDescent="0.2">
      <c r="B21" s="39"/>
      <c r="C21" s="39"/>
      <c r="D21" s="39"/>
      <c r="E21" s="40"/>
      <c r="F21" s="78" t="s">
        <v>260</v>
      </c>
      <c r="G21" s="42" t="s">
        <v>261</v>
      </c>
      <c r="H21" s="43">
        <v>2435817</v>
      </c>
      <c r="I21" s="44">
        <v>16.2</v>
      </c>
      <c r="J21" s="45">
        <v>2040478</v>
      </c>
      <c r="K21" s="79">
        <v>100</v>
      </c>
    </row>
    <row r="22" spans="2:11" ht="75" x14ac:dyDescent="0.2">
      <c r="B22" s="39"/>
      <c r="C22" s="39"/>
      <c r="D22" s="39"/>
      <c r="E22" s="40"/>
      <c r="F22" s="78" t="s">
        <v>262</v>
      </c>
      <c r="G22" s="42" t="s">
        <v>261</v>
      </c>
      <c r="H22" s="43">
        <v>2168657</v>
      </c>
      <c r="I22" s="44">
        <v>30.7</v>
      </c>
      <c r="J22" s="45">
        <v>1502695</v>
      </c>
      <c r="K22" s="79">
        <v>100</v>
      </c>
    </row>
    <row r="23" spans="2:11" ht="60" x14ac:dyDescent="0.2">
      <c r="B23" s="39"/>
      <c r="C23" s="39"/>
      <c r="D23" s="39"/>
      <c r="E23" s="40"/>
      <c r="F23" s="78" t="s">
        <v>263</v>
      </c>
      <c r="G23" s="42" t="s">
        <v>252</v>
      </c>
      <c r="H23" s="43">
        <v>1097019</v>
      </c>
      <c r="I23" s="44">
        <v>0</v>
      </c>
      <c r="J23" s="45">
        <v>1097019</v>
      </c>
      <c r="K23" s="79">
        <v>100</v>
      </c>
    </row>
    <row r="24" spans="2:11" ht="15" x14ac:dyDescent="0.2">
      <c r="B24" s="39"/>
      <c r="C24" s="39"/>
      <c r="D24" s="39"/>
      <c r="E24" s="40"/>
      <c r="F24" s="78" t="s">
        <v>512</v>
      </c>
      <c r="G24" s="42"/>
      <c r="H24" s="43"/>
      <c r="I24" s="44"/>
      <c r="J24" s="45">
        <v>108699.3</v>
      </c>
      <c r="K24" s="79"/>
    </row>
    <row r="25" spans="2:11" ht="60" x14ac:dyDescent="0.2">
      <c r="B25" s="39"/>
      <c r="C25" s="39"/>
      <c r="D25" s="39"/>
      <c r="E25" s="40"/>
      <c r="F25" s="78" t="s">
        <v>264</v>
      </c>
      <c r="G25" s="42" t="s">
        <v>256</v>
      </c>
      <c r="H25" s="43">
        <v>1635281</v>
      </c>
      <c r="I25" s="44">
        <v>34.1</v>
      </c>
      <c r="J25" s="45">
        <v>1077415</v>
      </c>
      <c r="K25" s="79">
        <v>100</v>
      </c>
    </row>
    <row r="26" spans="2:11" ht="60" x14ac:dyDescent="0.2">
      <c r="B26" s="39"/>
      <c r="C26" s="39"/>
      <c r="D26" s="39"/>
      <c r="E26" s="40"/>
      <c r="F26" s="78" t="s">
        <v>265</v>
      </c>
      <c r="G26" s="42" t="s">
        <v>266</v>
      </c>
      <c r="H26" s="43">
        <v>3548112.28</v>
      </c>
      <c r="I26" s="44">
        <v>59.3</v>
      </c>
      <c r="J26" s="45">
        <v>1443171.28</v>
      </c>
      <c r="K26" s="79">
        <v>100</v>
      </c>
    </row>
    <row r="27" spans="2:11" ht="45" x14ac:dyDescent="0.2">
      <c r="B27" s="39"/>
      <c r="C27" s="39"/>
      <c r="D27" s="39"/>
      <c r="E27" s="40"/>
      <c r="F27" s="78" t="s">
        <v>267</v>
      </c>
      <c r="G27" s="42" t="s">
        <v>254</v>
      </c>
      <c r="H27" s="43">
        <v>3899983</v>
      </c>
      <c r="I27" s="44">
        <v>63.7</v>
      </c>
      <c r="J27" s="45">
        <v>1415336</v>
      </c>
      <c r="K27" s="79">
        <v>100</v>
      </c>
    </row>
    <row r="28" spans="2:11" ht="15" x14ac:dyDescent="0.2">
      <c r="B28" s="39"/>
      <c r="C28" s="39"/>
      <c r="D28" s="39"/>
      <c r="E28" s="40"/>
      <c r="F28" s="78" t="s">
        <v>512</v>
      </c>
      <c r="G28" s="42"/>
      <c r="H28" s="43"/>
      <c r="I28" s="44"/>
      <c r="J28" s="45">
        <v>30000</v>
      </c>
      <c r="K28" s="79"/>
    </row>
    <row r="29" spans="2:11" ht="60" x14ac:dyDescent="0.2">
      <c r="B29" s="39"/>
      <c r="C29" s="39"/>
      <c r="D29" s="39"/>
      <c r="E29" s="40"/>
      <c r="F29" s="78" t="s">
        <v>268</v>
      </c>
      <c r="G29" s="42" t="s">
        <v>266</v>
      </c>
      <c r="H29" s="43">
        <v>6184320</v>
      </c>
      <c r="I29" s="44">
        <v>72.7</v>
      </c>
      <c r="J29" s="45">
        <v>1685500</v>
      </c>
      <c r="K29" s="79">
        <v>100</v>
      </c>
    </row>
    <row r="30" spans="2:11" ht="60" x14ac:dyDescent="0.2">
      <c r="B30" s="39"/>
      <c r="C30" s="39"/>
      <c r="D30" s="39"/>
      <c r="E30" s="40"/>
      <c r="F30" s="78" t="s">
        <v>269</v>
      </c>
      <c r="G30" s="42" t="s">
        <v>270</v>
      </c>
      <c r="H30" s="43">
        <v>8292558</v>
      </c>
      <c r="I30" s="44">
        <v>99.9</v>
      </c>
      <c r="J30" s="45">
        <v>10442</v>
      </c>
      <c r="K30" s="79">
        <v>100</v>
      </c>
    </row>
    <row r="31" spans="2:11" ht="30" x14ac:dyDescent="0.2">
      <c r="B31" s="39"/>
      <c r="C31" s="39"/>
      <c r="D31" s="39"/>
      <c r="E31" s="40"/>
      <c r="F31" s="78" t="s">
        <v>271</v>
      </c>
      <c r="G31" s="42" t="s">
        <v>256</v>
      </c>
      <c r="H31" s="43">
        <v>2046462</v>
      </c>
      <c r="I31" s="44">
        <v>45</v>
      </c>
      <c r="J31" s="45">
        <v>1126112</v>
      </c>
      <c r="K31" s="79">
        <v>100</v>
      </c>
    </row>
    <row r="32" spans="2:11" ht="45" x14ac:dyDescent="0.2">
      <c r="B32" s="39"/>
      <c r="C32" s="39"/>
      <c r="D32" s="39"/>
      <c r="E32" s="40"/>
      <c r="F32" s="78" t="s">
        <v>460</v>
      </c>
      <c r="G32" s="42" t="s">
        <v>252</v>
      </c>
      <c r="H32" s="43">
        <v>150000</v>
      </c>
      <c r="I32" s="44">
        <v>0</v>
      </c>
      <c r="J32" s="45">
        <v>150000</v>
      </c>
      <c r="K32" s="79">
        <v>100</v>
      </c>
    </row>
    <row r="33" spans="2:11" ht="15" x14ac:dyDescent="0.2">
      <c r="B33" s="39"/>
      <c r="C33" s="39"/>
      <c r="D33" s="39"/>
      <c r="E33" s="40"/>
      <c r="F33" s="78" t="s">
        <v>512</v>
      </c>
      <c r="G33" s="42"/>
      <c r="H33" s="43"/>
      <c r="I33" s="44"/>
      <c r="J33" s="45">
        <v>150000</v>
      </c>
      <c r="K33" s="79"/>
    </row>
    <row r="34" spans="2:11" ht="45" x14ac:dyDescent="0.2">
      <c r="B34" s="39"/>
      <c r="C34" s="39"/>
      <c r="D34" s="39"/>
      <c r="E34" s="40"/>
      <c r="F34" s="78" t="s">
        <v>634</v>
      </c>
      <c r="G34" s="42" t="s">
        <v>252</v>
      </c>
      <c r="H34" s="43">
        <v>3690000</v>
      </c>
      <c r="I34" s="44">
        <v>0</v>
      </c>
      <c r="J34" s="45">
        <v>3690000</v>
      </c>
      <c r="K34" s="79">
        <v>100</v>
      </c>
    </row>
    <row r="35" spans="2:11" ht="15" x14ac:dyDescent="0.2">
      <c r="B35" s="39"/>
      <c r="C35" s="39"/>
      <c r="D35" s="39"/>
      <c r="E35" s="40"/>
      <c r="F35" s="78" t="s">
        <v>512</v>
      </c>
      <c r="G35" s="42"/>
      <c r="H35" s="43"/>
      <c r="I35" s="44"/>
      <c r="J35" s="45">
        <v>150000</v>
      </c>
      <c r="K35" s="79"/>
    </row>
    <row r="36" spans="2:11" ht="60" x14ac:dyDescent="0.2">
      <c r="B36" s="39"/>
      <c r="C36" s="39"/>
      <c r="D36" s="39"/>
      <c r="E36" s="40"/>
      <c r="F36" s="78" t="s">
        <v>635</v>
      </c>
      <c r="G36" s="42" t="s">
        <v>252</v>
      </c>
      <c r="H36" s="43">
        <v>119129</v>
      </c>
      <c r="I36" s="44">
        <v>0</v>
      </c>
      <c r="J36" s="45">
        <v>119129</v>
      </c>
      <c r="K36" s="79">
        <v>100</v>
      </c>
    </row>
    <row r="37" spans="2:11" ht="15" x14ac:dyDescent="0.2">
      <c r="B37" s="39"/>
      <c r="C37" s="39"/>
      <c r="D37" s="39"/>
      <c r="E37" s="40"/>
      <c r="F37" s="78" t="s">
        <v>512</v>
      </c>
      <c r="G37" s="42"/>
      <c r="H37" s="43"/>
      <c r="I37" s="44"/>
      <c r="J37" s="45">
        <v>119129</v>
      </c>
      <c r="K37" s="79"/>
    </row>
    <row r="38" spans="2:11" ht="45" x14ac:dyDescent="0.2">
      <c r="B38" s="39"/>
      <c r="C38" s="39"/>
      <c r="D38" s="39"/>
      <c r="E38" s="40"/>
      <c r="F38" s="78" t="s">
        <v>636</v>
      </c>
      <c r="G38" s="42" t="s">
        <v>637</v>
      </c>
      <c r="H38" s="43">
        <v>1001023</v>
      </c>
      <c r="I38" s="44">
        <v>8.1</v>
      </c>
      <c r="J38" s="45">
        <v>920387</v>
      </c>
      <c r="K38" s="79">
        <v>100</v>
      </c>
    </row>
    <row r="39" spans="2:11" ht="45" x14ac:dyDescent="0.2">
      <c r="B39" s="39"/>
      <c r="C39" s="39"/>
      <c r="D39" s="39"/>
      <c r="E39" s="40"/>
      <c r="F39" s="78" t="s">
        <v>638</v>
      </c>
      <c r="G39" s="42" t="s">
        <v>252</v>
      </c>
      <c r="H39" s="43">
        <v>450000</v>
      </c>
      <c r="I39" s="44">
        <v>0</v>
      </c>
      <c r="J39" s="45">
        <v>450000</v>
      </c>
      <c r="K39" s="79">
        <v>100</v>
      </c>
    </row>
    <row r="40" spans="2:11" ht="15" x14ac:dyDescent="0.2">
      <c r="B40" s="39"/>
      <c r="C40" s="39"/>
      <c r="D40" s="39"/>
      <c r="E40" s="40"/>
      <c r="F40" s="78" t="s">
        <v>512</v>
      </c>
      <c r="G40" s="42"/>
      <c r="H40" s="43"/>
      <c r="I40" s="44"/>
      <c r="J40" s="45">
        <v>40000</v>
      </c>
      <c r="K40" s="79"/>
    </row>
    <row r="41" spans="2:11" ht="60" x14ac:dyDescent="0.2">
      <c r="B41" s="39"/>
      <c r="C41" s="39"/>
      <c r="D41" s="39"/>
      <c r="E41" s="40"/>
      <c r="F41" s="78" t="s">
        <v>639</v>
      </c>
      <c r="G41" s="42" t="s">
        <v>252</v>
      </c>
      <c r="H41" s="43">
        <v>1000000</v>
      </c>
      <c r="I41" s="44">
        <v>0</v>
      </c>
      <c r="J41" s="45">
        <v>1000000</v>
      </c>
      <c r="K41" s="79">
        <v>100</v>
      </c>
    </row>
    <row r="42" spans="2:11" ht="15" x14ac:dyDescent="0.2">
      <c r="B42" s="39"/>
      <c r="C42" s="39"/>
      <c r="D42" s="39"/>
      <c r="E42" s="40"/>
      <c r="F42" s="78" t="s">
        <v>512</v>
      </c>
      <c r="G42" s="42"/>
      <c r="H42" s="43"/>
      <c r="I42" s="44"/>
      <c r="J42" s="45">
        <v>1000000</v>
      </c>
      <c r="K42" s="79"/>
    </row>
    <row r="43" spans="2:11" ht="60" x14ac:dyDescent="0.2">
      <c r="B43" s="39"/>
      <c r="C43" s="39"/>
      <c r="D43" s="39"/>
      <c r="E43" s="40"/>
      <c r="F43" s="78" t="s">
        <v>640</v>
      </c>
      <c r="G43" s="42" t="s">
        <v>252</v>
      </c>
      <c r="H43" s="43">
        <v>599324</v>
      </c>
      <c r="I43" s="44">
        <v>0</v>
      </c>
      <c r="J43" s="45">
        <v>587336</v>
      </c>
      <c r="K43" s="79">
        <v>100</v>
      </c>
    </row>
    <row r="44" spans="2:11" ht="75" x14ac:dyDescent="0.2">
      <c r="B44" s="39"/>
      <c r="C44" s="39"/>
      <c r="D44" s="39"/>
      <c r="E44" s="40"/>
      <c r="F44" s="78" t="s">
        <v>641</v>
      </c>
      <c r="G44" s="42" t="s">
        <v>252</v>
      </c>
      <c r="H44" s="43">
        <v>1000000</v>
      </c>
      <c r="I44" s="44">
        <v>0</v>
      </c>
      <c r="J44" s="45">
        <v>1000000</v>
      </c>
      <c r="K44" s="79">
        <v>100</v>
      </c>
    </row>
    <row r="45" spans="2:11" ht="15" x14ac:dyDescent="0.2">
      <c r="B45" s="39"/>
      <c r="C45" s="39"/>
      <c r="D45" s="39"/>
      <c r="E45" s="40"/>
      <c r="F45" s="78" t="s">
        <v>512</v>
      </c>
      <c r="G45" s="42"/>
      <c r="H45" s="43"/>
      <c r="I45" s="44"/>
      <c r="J45" s="45">
        <v>1000000</v>
      </c>
      <c r="K45" s="79"/>
    </row>
    <row r="46" spans="2:11" ht="30" x14ac:dyDescent="0.2">
      <c r="B46" s="39"/>
      <c r="C46" s="39"/>
      <c r="D46" s="39"/>
      <c r="E46" s="40"/>
      <c r="F46" s="78" t="s">
        <v>642</v>
      </c>
      <c r="G46" s="42" t="s">
        <v>252</v>
      </c>
      <c r="H46" s="43">
        <v>884000</v>
      </c>
      <c r="I46" s="44">
        <v>0</v>
      </c>
      <c r="J46" s="45">
        <v>884000</v>
      </c>
      <c r="K46" s="79">
        <v>100</v>
      </c>
    </row>
    <row r="47" spans="2:11" ht="15" x14ac:dyDescent="0.2">
      <c r="B47" s="39"/>
      <c r="C47" s="39"/>
      <c r="D47" s="39"/>
      <c r="E47" s="40"/>
      <c r="F47" s="78" t="s">
        <v>512</v>
      </c>
      <c r="G47" s="42"/>
      <c r="H47" s="43"/>
      <c r="I47" s="44"/>
      <c r="J47" s="45">
        <v>884000</v>
      </c>
      <c r="K47" s="79"/>
    </row>
    <row r="48" spans="2:11" ht="60" x14ac:dyDescent="0.2">
      <c r="B48" s="39"/>
      <c r="C48" s="39"/>
      <c r="D48" s="39"/>
      <c r="E48" s="40"/>
      <c r="F48" s="78" t="s">
        <v>654</v>
      </c>
      <c r="G48" s="42" t="s">
        <v>252</v>
      </c>
      <c r="H48" s="43">
        <v>241632.72</v>
      </c>
      <c r="I48" s="44">
        <v>0</v>
      </c>
      <c r="J48" s="45">
        <v>241632.72</v>
      </c>
      <c r="K48" s="79">
        <v>100</v>
      </c>
    </row>
    <row r="49" spans="2:11" ht="15" x14ac:dyDescent="0.2">
      <c r="B49" s="39"/>
      <c r="C49" s="39"/>
      <c r="D49" s="39"/>
      <c r="E49" s="40"/>
      <c r="F49" s="78" t="s">
        <v>512</v>
      </c>
      <c r="G49" s="42"/>
      <c r="H49" s="43"/>
      <c r="I49" s="44"/>
      <c r="J49" s="45">
        <v>241632.72</v>
      </c>
      <c r="K49" s="79"/>
    </row>
    <row r="50" spans="2:11" ht="30" x14ac:dyDescent="0.2">
      <c r="B50" s="39"/>
      <c r="C50" s="39"/>
      <c r="D50" s="39"/>
      <c r="E50" s="40"/>
      <c r="F50" s="78" t="s">
        <v>655</v>
      </c>
      <c r="G50" s="42" t="s">
        <v>252</v>
      </c>
      <c r="H50" s="43">
        <v>110000</v>
      </c>
      <c r="I50" s="44">
        <v>0</v>
      </c>
      <c r="J50" s="45">
        <v>110000</v>
      </c>
      <c r="K50" s="79">
        <v>100</v>
      </c>
    </row>
    <row r="51" spans="2:11" ht="15" x14ac:dyDescent="0.2">
      <c r="B51" s="39"/>
      <c r="C51" s="39"/>
      <c r="D51" s="39"/>
      <c r="E51" s="40"/>
      <c r="F51" s="78" t="s">
        <v>512</v>
      </c>
      <c r="G51" s="42"/>
      <c r="H51" s="43"/>
      <c r="I51" s="44"/>
      <c r="J51" s="45">
        <v>110000</v>
      </c>
      <c r="K51" s="79"/>
    </row>
    <row r="52" spans="2:11" ht="30" x14ac:dyDescent="0.2">
      <c r="B52" s="39"/>
      <c r="C52" s="39"/>
      <c r="D52" s="39"/>
      <c r="E52" s="40"/>
      <c r="F52" s="78" t="s">
        <v>656</v>
      </c>
      <c r="G52" s="42" t="s">
        <v>252</v>
      </c>
      <c r="H52" s="43">
        <v>116193</v>
      </c>
      <c r="I52" s="44">
        <v>0</v>
      </c>
      <c r="J52" s="45">
        <v>116193</v>
      </c>
      <c r="K52" s="79">
        <v>100</v>
      </c>
    </row>
    <row r="53" spans="2:11" ht="15" x14ac:dyDescent="0.2">
      <c r="B53" s="39"/>
      <c r="C53" s="39"/>
      <c r="D53" s="39"/>
      <c r="E53" s="40"/>
      <c r="F53" s="78" t="s">
        <v>512</v>
      </c>
      <c r="G53" s="42"/>
      <c r="H53" s="43"/>
      <c r="I53" s="44"/>
      <c r="J53" s="45">
        <v>116193</v>
      </c>
      <c r="K53" s="79"/>
    </row>
    <row r="54" spans="2:11" ht="45" x14ac:dyDescent="0.2">
      <c r="B54" s="39"/>
      <c r="C54" s="39"/>
      <c r="D54" s="39"/>
      <c r="E54" s="40"/>
      <c r="F54" s="78" t="s">
        <v>657</v>
      </c>
      <c r="G54" s="42">
        <v>2021</v>
      </c>
      <c r="H54" s="43">
        <v>24500</v>
      </c>
      <c r="I54" s="44">
        <v>0</v>
      </c>
      <c r="J54" s="45">
        <v>24500</v>
      </c>
      <c r="K54" s="79">
        <v>100</v>
      </c>
    </row>
    <row r="55" spans="2:11" ht="15" x14ac:dyDescent="0.2">
      <c r="B55" s="39"/>
      <c r="C55" s="39"/>
      <c r="D55" s="39"/>
      <c r="E55" s="40"/>
      <c r="F55" s="78" t="s">
        <v>512</v>
      </c>
      <c r="G55" s="42"/>
      <c r="H55" s="43"/>
      <c r="I55" s="44"/>
      <c r="J55" s="45">
        <v>24500</v>
      </c>
      <c r="K55" s="79"/>
    </row>
    <row r="56" spans="2:11" ht="42.75" x14ac:dyDescent="0.2">
      <c r="B56" s="46" t="s">
        <v>541</v>
      </c>
      <c r="C56" s="140"/>
      <c r="D56" s="46"/>
      <c r="E56" s="46" t="s">
        <v>540</v>
      </c>
      <c r="F56" s="73"/>
      <c r="G56" s="74"/>
      <c r="H56" s="74"/>
      <c r="I56" s="74"/>
      <c r="J56" s="75">
        <f>J57</f>
        <v>20473010</v>
      </c>
      <c r="K56" s="50"/>
    </row>
    <row r="57" spans="2:11" ht="42.75" x14ac:dyDescent="0.2">
      <c r="B57" s="46" t="s">
        <v>542</v>
      </c>
      <c r="C57" s="47"/>
      <c r="D57" s="47"/>
      <c r="E57" s="46" t="s">
        <v>540</v>
      </c>
      <c r="F57" s="73"/>
      <c r="G57" s="74"/>
      <c r="H57" s="74"/>
      <c r="I57" s="74"/>
      <c r="J57" s="75">
        <f>J58</f>
        <v>20473010</v>
      </c>
      <c r="K57" s="50"/>
    </row>
    <row r="58" spans="2:11" ht="28.5" x14ac:dyDescent="0.2">
      <c r="B58" s="47" t="s">
        <v>543</v>
      </c>
      <c r="C58" s="47" t="s">
        <v>56</v>
      </c>
      <c r="D58" s="47"/>
      <c r="E58" s="59" t="s">
        <v>57</v>
      </c>
      <c r="F58" s="62"/>
      <c r="G58" s="51"/>
      <c r="H58" s="51"/>
      <c r="I58" s="51"/>
      <c r="J58" s="61">
        <f>J59+J61</f>
        <v>20473010</v>
      </c>
      <c r="K58" s="53"/>
    </row>
    <row r="59" spans="2:11" ht="15" x14ac:dyDescent="0.2">
      <c r="B59" s="48" t="s">
        <v>544</v>
      </c>
      <c r="C59" s="48" t="s">
        <v>18</v>
      </c>
      <c r="D59" s="48" t="s">
        <v>13</v>
      </c>
      <c r="E59" s="76" t="s">
        <v>249</v>
      </c>
      <c r="F59" s="77"/>
      <c r="G59" s="57"/>
      <c r="H59" s="57"/>
      <c r="I59" s="57"/>
      <c r="J59" s="52">
        <f>J60</f>
        <v>460385</v>
      </c>
      <c r="K59" s="58"/>
    </row>
    <row r="60" spans="2:11" ht="66.75" customHeight="1" x14ac:dyDescent="0.2">
      <c r="B60" s="39"/>
      <c r="C60" s="39"/>
      <c r="D60" s="39"/>
      <c r="E60" s="40"/>
      <c r="F60" s="78" t="s">
        <v>545</v>
      </c>
      <c r="G60" s="42" t="s">
        <v>65</v>
      </c>
      <c r="H60" s="43">
        <v>915223</v>
      </c>
      <c r="I60" s="44">
        <v>47.4</v>
      </c>
      <c r="J60" s="45">
        <v>460385</v>
      </c>
      <c r="K60" s="44">
        <v>100</v>
      </c>
    </row>
    <row r="61" spans="2:11" ht="15" x14ac:dyDescent="0.2">
      <c r="B61" s="48" t="s">
        <v>546</v>
      </c>
      <c r="C61" s="48" t="s">
        <v>21</v>
      </c>
      <c r="D61" s="48" t="s">
        <v>13</v>
      </c>
      <c r="E61" s="76" t="s">
        <v>22</v>
      </c>
      <c r="F61" s="77"/>
      <c r="G61" s="57"/>
      <c r="H61" s="57"/>
      <c r="I61" s="57"/>
      <c r="J61" s="52">
        <f>J62+J65+J67+J68+J69+J71+J73+J74+J75+J76+J78+J80+J81+J82+J83+J84+J86+J66+J63</f>
        <v>20012625</v>
      </c>
      <c r="K61" s="58"/>
    </row>
    <row r="62" spans="2:11" ht="45" x14ac:dyDescent="0.2">
      <c r="B62" s="39"/>
      <c r="C62" s="39"/>
      <c r="D62" s="39"/>
      <c r="E62" s="40"/>
      <c r="F62" s="78" t="s">
        <v>547</v>
      </c>
      <c r="G62" s="42" t="s">
        <v>252</v>
      </c>
      <c r="H62" s="43">
        <v>394290</v>
      </c>
      <c r="I62" s="44">
        <v>0</v>
      </c>
      <c r="J62" s="45">
        <v>394290</v>
      </c>
      <c r="K62" s="44">
        <v>100</v>
      </c>
    </row>
    <row r="63" spans="2:11" ht="45" x14ac:dyDescent="0.2">
      <c r="B63" s="39"/>
      <c r="C63" s="39"/>
      <c r="D63" s="39"/>
      <c r="E63" s="40"/>
      <c r="F63" s="78" t="s">
        <v>658</v>
      </c>
      <c r="G63" s="42" t="s">
        <v>252</v>
      </c>
      <c r="H63" s="43">
        <v>1000000</v>
      </c>
      <c r="I63" s="44">
        <v>0</v>
      </c>
      <c r="J63" s="45">
        <v>1000000</v>
      </c>
      <c r="K63" s="44">
        <v>100</v>
      </c>
    </row>
    <row r="64" spans="2:11" ht="15" x14ac:dyDescent="0.2">
      <c r="B64" s="39"/>
      <c r="C64" s="39"/>
      <c r="D64" s="39"/>
      <c r="E64" s="40"/>
      <c r="F64" s="78" t="s">
        <v>512</v>
      </c>
      <c r="G64" s="42"/>
      <c r="H64" s="43"/>
      <c r="I64" s="44"/>
      <c r="J64" s="45">
        <v>750000</v>
      </c>
      <c r="K64" s="44"/>
    </row>
    <row r="65" spans="2:11" ht="45" x14ac:dyDescent="0.2">
      <c r="B65" s="39"/>
      <c r="C65" s="39"/>
      <c r="D65" s="39"/>
      <c r="E65" s="40"/>
      <c r="F65" s="78" t="s">
        <v>548</v>
      </c>
      <c r="G65" s="42" t="s">
        <v>237</v>
      </c>
      <c r="H65" s="43">
        <v>8963210.0800000001</v>
      </c>
      <c r="I65" s="44">
        <v>30</v>
      </c>
      <c r="J65" s="45">
        <v>5432165</v>
      </c>
      <c r="K65" s="44">
        <v>91</v>
      </c>
    </row>
    <row r="66" spans="2:11" ht="45" x14ac:dyDescent="0.2">
      <c r="B66" s="39"/>
      <c r="C66" s="39"/>
      <c r="D66" s="39"/>
      <c r="E66" s="40"/>
      <c r="F66" s="78" t="s">
        <v>652</v>
      </c>
      <c r="G66" s="42" t="s">
        <v>239</v>
      </c>
      <c r="H66" s="43">
        <v>820000</v>
      </c>
      <c r="I66" s="44">
        <v>0</v>
      </c>
      <c r="J66" s="45">
        <v>820000</v>
      </c>
      <c r="K66" s="44">
        <v>100</v>
      </c>
    </row>
    <row r="67" spans="2:11" ht="36.75" customHeight="1" x14ac:dyDescent="0.2">
      <c r="B67" s="39"/>
      <c r="C67" s="39"/>
      <c r="D67" s="39"/>
      <c r="E67" s="40"/>
      <c r="F67" s="78" t="s">
        <v>549</v>
      </c>
      <c r="G67" s="42" t="s">
        <v>237</v>
      </c>
      <c r="H67" s="43">
        <v>18652828</v>
      </c>
      <c r="I67" s="44">
        <v>17</v>
      </c>
      <c r="J67" s="45">
        <v>3238105</v>
      </c>
      <c r="K67" s="44">
        <v>33</v>
      </c>
    </row>
    <row r="68" spans="2:11" ht="45" x14ac:dyDescent="0.2">
      <c r="B68" s="39"/>
      <c r="C68" s="39"/>
      <c r="D68" s="39"/>
      <c r="E68" s="40"/>
      <c r="F68" s="78" t="s">
        <v>550</v>
      </c>
      <c r="G68" s="42" t="s">
        <v>252</v>
      </c>
      <c r="H68" s="43">
        <v>2420556</v>
      </c>
      <c r="I68" s="44">
        <v>0</v>
      </c>
      <c r="J68" s="45">
        <v>2334195</v>
      </c>
      <c r="K68" s="44">
        <v>100</v>
      </c>
    </row>
    <row r="69" spans="2:11" ht="45" x14ac:dyDescent="0.2">
      <c r="B69" s="39"/>
      <c r="C69" s="39"/>
      <c r="D69" s="39"/>
      <c r="E69" s="40"/>
      <c r="F69" s="78" t="s">
        <v>551</v>
      </c>
      <c r="G69" s="42" t="s">
        <v>252</v>
      </c>
      <c r="H69" s="43">
        <v>500000</v>
      </c>
      <c r="I69" s="44">
        <v>0</v>
      </c>
      <c r="J69" s="45">
        <v>500000</v>
      </c>
      <c r="K69" s="44">
        <v>100</v>
      </c>
    </row>
    <row r="70" spans="2:11" ht="15" x14ac:dyDescent="0.2">
      <c r="B70" s="39"/>
      <c r="C70" s="39"/>
      <c r="D70" s="39"/>
      <c r="E70" s="40"/>
      <c r="F70" s="78" t="s">
        <v>117</v>
      </c>
      <c r="G70" s="42"/>
      <c r="H70" s="43"/>
      <c r="I70" s="44"/>
      <c r="J70" s="45">
        <v>70000</v>
      </c>
      <c r="K70" s="44"/>
    </row>
    <row r="71" spans="2:11" ht="60" x14ac:dyDescent="0.2">
      <c r="B71" s="39"/>
      <c r="C71" s="39"/>
      <c r="D71" s="39"/>
      <c r="E71" s="40"/>
      <c r="F71" s="78" t="s">
        <v>552</v>
      </c>
      <c r="G71" s="42" t="s">
        <v>252</v>
      </c>
      <c r="H71" s="43">
        <v>270000</v>
      </c>
      <c r="I71" s="44">
        <v>0</v>
      </c>
      <c r="J71" s="45">
        <v>270000</v>
      </c>
      <c r="K71" s="44">
        <v>100</v>
      </c>
    </row>
    <row r="72" spans="2:11" ht="15" x14ac:dyDescent="0.2">
      <c r="B72" s="39"/>
      <c r="C72" s="39"/>
      <c r="D72" s="39"/>
      <c r="E72" s="40"/>
      <c r="F72" s="78" t="s">
        <v>117</v>
      </c>
      <c r="G72" s="42"/>
      <c r="H72" s="43"/>
      <c r="I72" s="44"/>
      <c r="J72" s="45">
        <v>40000</v>
      </c>
      <c r="K72" s="44"/>
    </row>
    <row r="73" spans="2:11" ht="60" x14ac:dyDescent="0.2">
      <c r="B73" s="39"/>
      <c r="C73" s="39"/>
      <c r="D73" s="39"/>
      <c r="E73" s="40"/>
      <c r="F73" s="78" t="s">
        <v>553</v>
      </c>
      <c r="G73" s="42" t="s">
        <v>65</v>
      </c>
      <c r="H73" s="43">
        <v>836783</v>
      </c>
      <c r="I73" s="44">
        <v>8</v>
      </c>
      <c r="J73" s="45">
        <v>769783</v>
      </c>
      <c r="K73" s="44">
        <v>100</v>
      </c>
    </row>
    <row r="74" spans="2:11" ht="45" x14ac:dyDescent="0.2">
      <c r="B74" s="39"/>
      <c r="C74" s="39"/>
      <c r="D74" s="39"/>
      <c r="E74" s="40"/>
      <c r="F74" s="78" t="s">
        <v>554</v>
      </c>
      <c r="G74" s="42" t="s">
        <v>453</v>
      </c>
      <c r="H74" s="43">
        <v>5943268</v>
      </c>
      <c r="I74" s="44">
        <v>8.6999999999999993</v>
      </c>
      <c r="J74" s="45">
        <v>500000</v>
      </c>
      <c r="K74" s="44">
        <v>17.100000000000001</v>
      </c>
    </row>
    <row r="75" spans="2:11" ht="75" x14ac:dyDescent="0.2">
      <c r="B75" s="39"/>
      <c r="C75" s="39"/>
      <c r="D75" s="39"/>
      <c r="E75" s="40"/>
      <c r="F75" s="78" t="s">
        <v>555</v>
      </c>
      <c r="G75" s="42" t="s">
        <v>65</v>
      </c>
      <c r="H75" s="43">
        <v>133929</v>
      </c>
      <c r="I75" s="44">
        <v>63</v>
      </c>
      <c r="J75" s="45">
        <v>46740</v>
      </c>
      <c r="K75" s="44">
        <v>100</v>
      </c>
    </row>
    <row r="76" spans="2:11" ht="30" x14ac:dyDescent="0.2">
      <c r="B76" s="39"/>
      <c r="C76" s="39"/>
      <c r="D76" s="39"/>
      <c r="E76" s="40"/>
      <c r="F76" s="78" t="s">
        <v>556</v>
      </c>
      <c r="G76" s="42" t="s">
        <v>252</v>
      </c>
      <c r="H76" s="43">
        <v>80000</v>
      </c>
      <c r="I76" s="44">
        <v>0</v>
      </c>
      <c r="J76" s="45">
        <v>80000</v>
      </c>
      <c r="K76" s="44">
        <v>100</v>
      </c>
    </row>
    <row r="77" spans="2:11" ht="15" x14ac:dyDescent="0.2">
      <c r="B77" s="39"/>
      <c r="C77" s="39"/>
      <c r="D77" s="39"/>
      <c r="E77" s="40"/>
      <c r="F77" s="78" t="s">
        <v>117</v>
      </c>
      <c r="G77" s="42"/>
      <c r="H77" s="43"/>
      <c r="I77" s="44"/>
      <c r="J77" s="45">
        <v>10000</v>
      </c>
      <c r="K77" s="44"/>
    </row>
    <row r="78" spans="2:11" ht="30" x14ac:dyDescent="0.2">
      <c r="B78" s="39"/>
      <c r="C78" s="39"/>
      <c r="D78" s="39"/>
      <c r="E78" s="40"/>
      <c r="F78" s="78" t="s">
        <v>557</v>
      </c>
      <c r="G78" s="42" t="s">
        <v>252</v>
      </c>
      <c r="H78" s="43">
        <v>160000</v>
      </c>
      <c r="I78" s="44">
        <v>0</v>
      </c>
      <c r="J78" s="45">
        <v>160000</v>
      </c>
      <c r="K78" s="44">
        <v>100</v>
      </c>
    </row>
    <row r="79" spans="2:11" ht="15" x14ac:dyDescent="0.2">
      <c r="B79" s="39"/>
      <c r="C79" s="39"/>
      <c r="D79" s="39"/>
      <c r="E79" s="40"/>
      <c r="F79" s="78" t="s">
        <v>117</v>
      </c>
      <c r="G79" s="42"/>
      <c r="H79" s="43"/>
      <c r="I79" s="44"/>
      <c r="J79" s="45">
        <v>10000</v>
      </c>
      <c r="K79" s="44"/>
    </row>
    <row r="80" spans="2:11" ht="60" x14ac:dyDescent="0.2">
      <c r="B80" s="39"/>
      <c r="C80" s="39"/>
      <c r="D80" s="39"/>
      <c r="E80" s="40"/>
      <c r="F80" s="78" t="s">
        <v>558</v>
      </c>
      <c r="G80" s="42" t="s">
        <v>65</v>
      </c>
      <c r="H80" s="43">
        <v>5469742</v>
      </c>
      <c r="I80" s="44">
        <v>78</v>
      </c>
      <c r="J80" s="45">
        <v>1779948</v>
      </c>
      <c r="K80" s="44">
        <v>100</v>
      </c>
    </row>
    <row r="81" spans="2:11" ht="60" x14ac:dyDescent="0.2">
      <c r="B81" s="39"/>
      <c r="C81" s="39"/>
      <c r="D81" s="39"/>
      <c r="E81" s="40"/>
      <c r="F81" s="78" t="s">
        <v>559</v>
      </c>
      <c r="G81" s="42" t="s">
        <v>252</v>
      </c>
      <c r="H81" s="43">
        <v>119999</v>
      </c>
      <c r="I81" s="44">
        <v>0</v>
      </c>
      <c r="J81" s="45">
        <v>119999</v>
      </c>
      <c r="K81" s="44">
        <v>100</v>
      </c>
    </row>
    <row r="82" spans="2:11" ht="60" x14ac:dyDescent="0.2">
      <c r="B82" s="39"/>
      <c r="C82" s="39"/>
      <c r="D82" s="39"/>
      <c r="E82" s="40"/>
      <c r="F82" s="78" t="s">
        <v>560</v>
      </c>
      <c r="G82" s="42" t="s">
        <v>65</v>
      </c>
      <c r="H82" s="43">
        <v>874838</v>
      </c>
      <c r="I82" s="44">
        <v>45</v>
      </c>
      <c r="J82" s="45">
        <v>481000</v>
      </c>
      <c r="K82" s="44">
        <v>100</v>
      </c>
    </row>
    <row r="83" spans="2:11" ht="75" x14ac:dyDescent="0.2">
      <c r="B83" s="39"/>
      <c r="C83" s="39"/>
      <c r="D83" s="39"/>
      <c r="E83" s="40"/>
      <c r="F83" s="78" t="s">
        <v>561</v>
      </c>
      <c r="G83" s="42" t="s">
        <v>65</v>
      </c>
      <c r="H83" s="43">
        <v>6278644</v>
      </c>
      <c r="I83" s="44">
        <v>69</v>
      </c>
      <c r="J83" s="45">
        <v>1946400</v>
      </c>
      <c r="K83" s="44">
        <v>100</v>
      </c>
    </row>
    <row r="84" spans="2:11" ht="45" x14ac:dyDescent="0.2">
      <c r="B84" s="39"/>
      <c r="C84" s="39"/>
      <c r="D84" s="39"/>
      <c r="E84" s="40"/>
      <c r="F84" s="78" t="s">
        <v>562</v>
      </c>
      <c r="G84" s="42" t="s">
        <v>252</v>
      </c>
      <c r="H84" s="43">
        <v>90000</v>
      </c>
      <c r="I84" s="44">
        <v>0</v>
      </c>
      <c r="J84" s="45">
        <v>90000</v>
      </c>
      <c r="K84" s="44">
        <v>100</v>
      </c>
    </row>
    <row r="85" spans="2:11" ht="15" x14ac:dyDescent="0.2">
      <c r="B85" s="39"/>
      <c r="C85" s="39"/>
      <c r="D85" s="39"/>
      <c r="E85" s="40"/>
      <c r="F85" s="78" t="s">
        <v>117</v>
      </c>
      <c r="G85" s="42"/>
      <c r="H85" s="43"/>
      <c r="I85" s="44"/>
      <c r="J85" s="45">
        <v>15000</v>
      </c>
      <c r="K85" s="44"/>
    </row>
    <row r="86" spans="2:11" ht="45" x14ac:dyDescent="0.2">
      <c r="B86" s="39"/>
      <c r="C86" s="39"/>
      <c r="D86" s="39"/>
      <c r="E86" s="40"/>
      <c r="F86" s="78" t="s">
        <v>563</v>
      </c>
      <c r="G86" s="42" t="s">
        <v>252</v>
      </c>
      <c r="H86" s="43">
        <v>50000</v>
      </c>
      <c r="I86" s="44">
        <v>0</v>
      </c>
      <c r="J86" s="45">
        <v>50000</v>
      </c>
      <c r="K86" s="44">
        <v>100</v>
      </c>
    </row>
    <row r="87" spans="2:11" ht="15" x14ac:dyDescent="0.2">
      <c r="B87" s="39"/>
      <c r="C87" s="39"/>
      <c r="D87" s="39"/>
      <c r="E87" s="40"/>
      <c r="F87" s="78" t="s">
        <v>117</v>
      </c>
      <c r="G87" s="42"/>
      <c r="H87" s="43"/>
      <c r="I87" s="44"/>
      <c r="J87" s="45">
        <v>10000</v>
      </c>
      <c r="K87" s="44"/>
    </row>
    <row r="88" spans="2:11" ht="42.75" x14ac:dyDescent="0.2">
      <c r="B88" s="46" t="s">
        <v>232</v>
      </c>
      <c r="C88" s="140"/>
      <c r="D88" s="46"/>
      <c r="E88" s="46" t="s">
        <v>234</v>
      </c>
      <c r="F88" s="73"/>
      <c r="G88" s="74"/>
      <c r="H88" s="74"/>
      <c r="I88" s="74"/>
      <c r="J88" s="75">
        <f>J89</f>
        <v>9399859</v>
      </c>
      <c r="K88" s="50"/>
    </row>
    <row r="89" spans="2:11" ht="42.75" x14ac:dyDescent="0.2">
      <c r="B89" s="46" t="s">
        <v>233</v>
      </c>
      <c r="C89" s="47"/>
      <c r="D89" s="47"/>
      <c r="E89" s="46" t="s">
        <v>234</v>
      </c>
      <c r="F89" s="73"/>
      <c r="G89" s="74"/>
      <c r="H89" s="74"/>
      <c r="I89" s="74"/>
      <c r="J89" s="75">
        <f>J91</f>
        <v>9399859</v>
      </c>
      <c r="K89" s="50"/>
    </row>
    <row r="90" spans="2:11" ht="28.5" x14ac:dyDescent="0.2">
      <c r="B90" s="47" t="s">
        <v>273</v>
      </c>
      <c r="C90" s="47" t="s">
        <v>56</v>
      </c>
      <c r="D90" s="47"/>
      <c r="E90" s="59" t="s">
        <v>57</v>
      </c>
      <c r="F90" s="62"/>
      <c r="G90" s="51"/>
      <c r="H90" s="51"/>
      <c r="I90" s="51"/>
      <c r="J90" s="61">
        <f>J91</f>
        <v>9399859</v>
      </c>
      <c r="K90" s="53"/>
    </row>
    <row r="91" spans="2:11" ht="15" x14ac:dyDescent="0.2">
      <c r="B91" s="48" t="s">
        <v>235</v>
      </c>
      <c r="C91" s="48" t="s">
        <v>184</v>
      </c>
      <c r="D91" s="48" t="s">
        <v>13</v>
      </c>
      <c r="E91" s="76" t="s">
        <v>185</v>
      </c>
      <c r="F91" s="77"/>
      <c r="G91" s="57"/>
      <c r="H91" s="57"/>
      <c r="I91" s="57"/>
      <c r="J91" s="52">
        <f>J92+J93+J94+J96+J97+J98+J100+J102+J104</f>
        <v>9399859</v>
      </c>
      <c r="K91" s="58"/>
    </row>
    <row r="92" spans="2:11" ht="45" x14ac:dyDescent="0.2">
      <c r="B92" s="39"/>
      <c r="C92" s="39"/>
      <c r="D92" s="39"/>
      <c r="E92" s="40"/>
      <c r="F92" s="78" t="s">
        <v>236</v>
      </c>
      <c r="G92" s="42" t="s">
        <v>65</v>
      </c>
      <c r="H92" s="43">
        <v>1349396</v>
      </c>
      <c r="I92" s="44">
        <v>3.6</v>
      </c>
      <c r="J92" s="45">
        <v>1301396</v>
      </c>
      <c r="K92" s="44">
        <v>100</v>
      </c>
    </row>
    <row r="93" spans="2:11" ht="63" x14ac:dyDescent="0.2">
      <c r="B93" s="39"/>
      <c r="C93" s="39"/>
      <c r="D93" s="39"/>
      <c r="E93" s="40"/>
      <c r="F93" s="78" t="s">
        <v>400</v>
      </c>
      <c r="G93" s="42" t="s">
        <v>237</v>
      </c>
      <c r="H93" s="43">
        <v>8296601</v>
      </c>
      <c r="I93" s="44">
        <v>0.6</v>
      </c>
      <c r="J93" s="45">
        <v>4644678</v>
      </c>
      <c r="K93" s="79">
        <v>56</v>
      </c>
    </row>
    <row r="94" spans="2:11" ht="45" x14ac:dyDescent="0.2">
      <c r="B94" s="39"/>
      <c r="C94" s="39"/>
      <c r="D94" s="39"/>
      <c r="E94" s="40"/>
      <c r="F94" s="78" t="s">
        <v>238</v>
      </c>
      <c r="G94" s="42" t="s">
        <v>239</v>
      </c>
      <c r="H94" s="43">
        <v>7200000</v>
      </c>
      <c r="I94" s="44">
        <v>0</v>
      </c>
      <c r="J94" s="45">
        <f>100000+437226</f>
        <v>537226</v>
      </c>
      <c r="K94" s="79">
        <v>6.9</v>
      </c>
    </row>
    <row r="95" spans="2:11" ht="15" x14ac:dyDescent="0.2">
      <c r="B95" s="39"/>
      <c r="C95" s="39"/>
      <c r="D95" s="39"/>
      <c r="E95" s="40"/>
      <c r="F95" s="78" t="s">
        <v>240</v>
      </c>
      <c r="G95" s="42"/>
      <c r="H95" s="43"/>
      <c r="I95" s="44"/>
      <c r="J95" s="45">
        <f>100000+437226</f>
        <v>537226</v>
      </c>
      <c r="K95" s="44"/>
    </row>
    <row r="96" spans="2:11" ht="60" x14ac:dyDescent="0.2">
      <c r="B96" s="39"/>
      <c r="C96" s="39"/>
      <c r="D96" s="39"/>
      <c r="E96" s="40"/>
      <c r="F96" s="78" t="s">
        <v>241</v>
      </c>
      <c r="G96" s="42" t="s">
        <v>242</v>
      </c>
      <c r="H96" s="43">
        <v>1601000</v>
      </c>
      <c r="I96" s="44">
        <v>50.33</v>
      </c>
      <c r="J96" s="45">
        <v>252366</v>
      </c>
      <c r="K96" s="44">
        <v>66.099999999999994</v>
      </c>
    </row>
    <row r="97" spans="2:11" ht="45" x14ac:dyDescent="0.2">
      <c r="B97" s="39"/>
      <c r="C97" s="39"/>
      <c r="D97" s="39"/>
      <c r="E97" s="40"/>
      <c r="F97" s="78" t="s">
        <v>243</v>
      </c>
      <c r="G97" s="42" t="s">
        <v>244</v>
      </c>
      <c r="H97" s="43">
        <v>3346243</v>
      </c>
      <c r="I97" s="44">
        <v>99.7</v>
      </c>
      <c r="J97" s="45">
        <v>11419</v>
      </c>
      <c r="K97" s="44">
        <v>100</v>
      </c>
    </row>
    <row r="98" spans="2:11" ht="75" x14ac:dyDescent="0.2">
      <c r="B98" s="39"/>
      <c r="C98" s="39"/>
      <c r="D98" s="39"/>
      <c r="E98" s="40"/>
      <c r="F98" s="78" t="s">
        <v>501</v>
      </c>
      <c r="G98" s="42" t="s">
        <v>239</v>
      </c>
      <c r="H98" s="43">
        <v>550000</v>
      </c>
      <c r="I98" s="44" t="s">
        <v>502</v>
      </c>
      <c r="J98" s="45">
        <v>50000</v>
      </c>
      <c r="K98" s="44">
        <v>9.1</v>
      </c>
    </row>
    <row r="99" spans="2:11" ht="15" x14ac:dyDescent="0.2">
      <c r="B99" s="39"/>
      <c r="C99" s="39"/>
      <c r="D99" s="39"/>
      <c r="E99" s="40"/>
      <c r="F99" s="78" t="s">
        <v>503</v>
      </c>
      <c r="G99" s="42"/>
      <c r="H99" s="43"/>
      <c r="I99" s="44"/>
      <c r="J99" s="45">
        <v>50000</v>
      </c>
      <c r="K99" s="44"/>
    </row>
    <row r="100" spans="2:11" ht="45" x14ac:dyDescent="0.2">
      <c r="B100" s="39"/>
      <c r="C100" s="39"/>
      <c r="D100" s="39"/>
      <c r="E100" s="40"/>
      <c r="F100" s="78" t="s">
        <v>564</v>
      </c>
      <c r="G100" s="42" t="s">
        <v>226</v>
      </c>
      <c r="H100" s="43">
        <v>5085074</v>
      </c>
      <c r="I100" s="44">
        <v>0</v>
      </c>
      <c r="J100" s="45">
        <v>85074</v>
      </c>
      <c r="K100" s="44">
        <v>1.6730140013694983</v>
      </c>
    </row>
    <row r="101" spans="2:11" ht="15" x14ac:dyDescent="0.2">
      <c r="B101" s="39"/>
      <c r="C101" s="39"/>
      <c r="D101" s="39"/>
      <c r="E101" s="40"/>
      <c r="F101" s="78" t="s">
        <v>503</v>
      </c>
      <c r="G101" s="42"/>
      <c r="H101" s="43"/>
      <c r="I101" s="44"/>
      <c r="J101" s="45">
        <v>85074</v>
      </c>
      <c r="K101" s="44"/>
    </row>
    <row r="102" spans="2:11" ht="45" x14ac:dyDescent="0.2">
      <c r="B102" s="39"/>
      <c r="C102" s="39"/>
      <c r="D102" s="39"/>
      <c r="E102" s="40"/>
      <c r="F102" s="78" t="s">
        <v>565</v>
      </c>
      <c r="G102" s="42" t="s">
        <v>226</v>
      </c>
      <c r="H102" s="43">
        <v>11280000</v>
      </c>
      <c r="I102" s="44">
        <v>0</v>
      </c>
      <c r="J102" s="45">
        <v>280000</v>
      </c>
      <c r="K102" s="44">
        <v>2.4822695035460995</v>
      </c>
    </row>
    <row r="103" spans="2:11" ht="15" x14ac:dyDescent="0.2">
      <c r="B103" s="39"/>
      <c r="C103" s="39"/>
      <c r="D103" s="39"/>
      <c r="E103" s="40"/>
      <c r="F103" s="78" t="s">
        <v>503</v>
      </c>
      <c r="G103" s="42"/>
      <c r="H103" s="43"/>
      <c r="I103" s="44"/>
      <c r="J103" s="45">
        <v>280000</v>
      </c>
      <c r="K103" s="44"/>
    </row>
    <row r="104" spans="2:11" ht="60" x14ac:dyDescent="0.2">
      <c r="B104" s="39"/>
      <c r="C104" s="39"/>
      <c r="D104" s="39"/>
      <c r="E104" s="40"/>
      <c r="F104" s="78" t="s">
        <v>566</v>
      </c>
      <c r="G104" s="42" t="s">
        <v>344</v>
      </c>
      <c r="H104" s="43">
        <v>5423157</v>
      </c>
      <c r="I104" s="44">
        <v>58.7</v>
      </c>
      <c r="J104" s="45">
        <v>2237700</v>
      </c>
      <c r="K104" s="44">
        <v>100</v>
      </c>
    </row>
    <row r="105" spans="2:11" ht="15" x14ac:dyDescent="0.2">
      <c r="B105" s="39"/>
      <c r="C105" s="39"/>
      <c r="D105" s="39"/>
      <c r="E105" s="40"/>
      <c r="F105" s="78" t="s">
        <v>503</v>
      </c>
      <c r="G105" s="42"/>
      <c r="H105" s="43"/>
      <c r="I105" s="44"/>
      <c r="J105" s="45">
        <v>95700</v>
      </c>
      <c r="K105" s="44"/>
    </row>
    <row r="106" spans="2:11" ht="42.75" x14ac:dyDescent="0.2">
      <c r="B106" s="46" t="s">
        <v>221</v>
      </c>
      <c r="C106" s="140"/>
      <c r="D106" s="46"/>
      <c r="E106" s="46" t="s">
        <v>223</v>
      </c>
      <c r="F106" s="73"/>
      <c r="G106" s="74"/>
      <c r="H106" s="74"/>
      <c r="I106" s="74"/>
      <c r="J106" s="75">
        <f>J107</f>
        <v>14600298</v>
      </c>
      <c r="K106" s="50"/>
    </row>
    <row r="107" spans="2:11" ht="42.75" x14ac:dyDescent="0.2">
      <c r="B107" s="46" t="s">
        <v>222</v>
      </c>
      <c r="C107" s="47"/>
      <c r="D107" s="47"/>
      <c r="E107" s="46" t="s">
        <v>223</v>
      </c>
      <c r="F107" s="73"/>
      <c r="G107" s="74"/>
      <c r="H107" s="74"/>
      <c r="I107" s="74"/>
      <c r="J107" s="75">
        <f>J109+J114</f>
        <v>14600298</v>
      </c>
      <c r="K107" s="50"/>
    </row>
    <row r="108" spans="2:11" ht="28.5" x14ac:dyDescent="0.2">
      <c r="B108" s="47" t="s">
        <v>274</v>
      </c>
      <c r="C108" s="47" t="s">
        <v>56</v>
      </c>
      <c r="D108" s="47"/>
      <c r="E108" s="59" t="s">
        <v>57</v>
      </c>
      <c r="F108" s="62"/>
      <c r="G108" s="51"/>
      <c r="H108" s="51"/>
      <c r="I108" s="51"/>
      <c r="J108" s="61">
        <f>J109</f>
        <v>13600298</v>
      </c>
      <c r="K108" s="53"/>
    </row>
    <row r="109" spans="2:11" ht="15" x14ac:dyDescent="0.2">
      <c r="B109" s="48">
        <v>1017324</v>
      </c>
      <c r="C109" s="48">
        <v>7324</v>
      </c>
      <c r="D109" s="48" t="s">
        <v>13</v>
      </c>
      <c r="E109" s="76" t="s">
        <v>64</v>
      </c>
      <c r="F109" s="77"/>
      <c r="G109" s="57"/>
      <c r="H109" s="57"/>
      <c r="I109" s="57"/>
      <c r="J109" s="52">
        <f>J110+J111+J112+J113</f>
        <v>13600298</v>
      </c>
      <c r="K109" s="58"/>
    </row>
    <row r="110" spans="2:11" ht="42.75" customHeight="1" x14ac:dyDescent="0.2">
      <c r="B110" s="39"/>
      <c r="C110" s="39"/>
      <c r="D110" s="39"/>
      <c r="E110" s="40"/>
      <c r="F110" s="78" t="s">
        <v>224</v>
      </c>
      <c r="G110" s="42" t="s">
        <v>226</v>
      </c>
      <c r="H110" s="43">
        <v>10950036</v>
      </c>
      <c r="I110" s="44">
        <v>0</v>
      </c>
      <c r="J110" s="45">
        <v>7690857</v>
      </c>
      <c r="K110" s="44">
        <v>70.23590607373346</v>
      </c>
    </row>
    <row r="111" spans="2:11" ht="75" x14ac:dyDescent="0.2">
      <c r="B111" s="39"/>
      <c r="C111" s="39"/>
      <c r="D111" s="39"/>
      <c r="E111" s="40"/>
      <c r="F111" s="78" t="s">
        <v>225</v>
      </c>
      <c r="G111" s="42" t="s">
        <v>61</v>
      </c>
      <c r="H111" s="43">
        <v>7238198</v>
      </c>
      <c r="I111" s="44">
        <v>84.831271413713168</v>
      </c>
      <c r="J111" s="45">
        <v>1097943</v>
      </c>
      <c r="K111" s="44">
        <v>100.00000539971356</v>
      </c>
    </row>
    <row r="112" spans="2:11" ht="45" x14ac:dyDescent="0.2">
      <c r="B112" s="39"/>
      <c r="C112" s="39"/>
      <c r="D112" s="39"/>
      <c r="E112" s="40"/>
      <c r="F112" s="78" t="s">
        <v>510</v>
      </c>
      <c r="G112" s="42" t="s">
        <v>65</v>
      </c>
      <c r="H112" s="43">
        <v>3646497</v>
      </c>
      <c r="I112" s="44">
        <v>0</v>
      </c>
      <c r="J112" s="45">
        <f>190251+3456246</f>
        <v>3646497</v>
      </c>
      <c r="K112" s="45">
        <v>100</v>
      </c>
    </row>
    <row r="113" spans="1:11" ht="45" x14ac:dyDescent="0.2">
      <c r="B113" s="39"/>
      <c r="C113" s="39"/>
      <c r="D113" s="39"/>
      <c r="E113" s="40"/>
      <c r="F113" s="78" t="s">
        <v>539</v>
      </c>
      <c r="G113" s="42" t="s">
        <v>252</v>
      </c>
      <c r="H113" s="43">
        <v>1165001</v>
      </c>
      <c r="I113" s="44">
        <v>0</v>
      </c>
      <c r="J113" s="45">
        <v>1165001</v>
      </c>
      <c r="K113" s="45">
        <v>100</v>
      </c>
    </row>
    <row r="114" spans="1:11" ht="28.5" x14ac:dyDescent="0.2">
      <c r="B114" s="47" t="s">
        <v>227</v>
      </c>
      <c r="C114" s="47" t="s">
        <v>228</v>
      </c>
      <c r="D114" s="47" t="s">
        <v>13</v>
      </c>
      <c r="E114" s="80" t="s">
        <v>229</v>
      </c>
      <c r="F114" s="73"/>
      <c r="G114" s="74"/>
      <c r="H114" s="74"/>
      <c r="I114" s="74"/>
      <c r="J114" s="61">
        <f>J116+J117+J115</f>
        <v>1000000</v>
      </c>
      <c r="K114" s="50"/>
    </row>
    <row r="115" spans="1:11" ht="75" x14ac:dyDescent="0.2">
      <c r="B115" s="39"/>
      <c r="C115" s="39"/>
      <c r="D115" s="39"/>
      <c r="E115" s="40"/>
      <c r="F115" s="78" t="s">
        <v>586</v>
      </c>
      <c r="G115" s="42">
        <v>2021</v>
      </c>
      <c r="H115" s="43"/>
      <c r="I115" s="44"/>
      <c r="J115" s="45">
        <v>500000</v>
      </c>
      <c r="K115" s="44"/>
    </row>
    <row r="116" spans="1:11" ht="60" x14ac:dyDescent="0.2">
      <c r="B116" s="39"/>
      <c r="C116" s="39"/>
      <c r="D116" s="39"/>
      <c r="E116" s="40"/>
      <c r="F116" s="78" t="s">
        <v>230</v>
      </c>
      <c r="G116" s="42">
        <v>2021</v>
      </c>
      <c r="H116" s="43"/>
      <c r="I116" s="44"/>
      <c r="J116" s="45">
        <v>300000</v>
      </c>
      <c r="K116" s="44"/>
    </row>
    <row r="117" spans="1:11" ht="75" x14ac:dyDescent="0.2">
      <c r="B117" s="39"/>
      <c r="C117" s="39"/>
      <c r="D117" s="39"/>
      <c r="E117" s="40"/>
      <c r="F117" s="78" t="s">
        <v>231</v>
      </c>
      <c r="G117" s="42">
        <v>2021</v>
      </c>
      <c r="H117" s="43"/>
      <c r="I117" s="44"/>
      <c r="J117" s="45">
        <v>200000</v>
      </c>
      <c r="K117" s="44"/>
    </row>
    <row r="118" spans="1:11" s="141" customFormat="1" ht="50.45" customHeight="1" x14ac:dyDescent="0.2">
      <c r="A118" s="133"/>
      <c r="B118" s="46" t="s">
        <v>15</v>
      </c>
      <c r="C118" s="140"/>
      <c r="D118" s="46"/>
      <c r="E118" s="46" t="s">
        <v>14</v>
      </c>
      <c r="F118" s="73"/>
      <c r="G118" s="74"/>
      <c r="H118" s="74"/>
      <c r="I118" s="74"/>
      <c r="J118" s="75">
        <f>J119</f>
        <v>322056598</v>
      </c>
      <c r="K118" s="50"/>
    </row>
    <row r="119" spans="1:11" s="71" customFormat="1" ht="46.15" customHeight="1" x14ac:dyDescent="0.2">
      <c r="A119" s="133"/>
      <c r="B119" s="46" t="s">
        <v>16</v>
      </c>
      <c r="C119" s="47"/>
      <c r="D119" s="47"/>
      <c r="E119" s="46" t="s">
        <v>14</v>
      </c>
      <c r="F119" s="73"/>
      <c r="G119" s="74"/>
      <c r="H119" s="74"/>
      <c r="I119" s="74"/>
      <c r="J119" s="75">
        <f>J200+J120+J189+J332</f>
        <v>322056598</v>
      </c>
      <c r="K119" s="50"/>
    </row>
    <row r="120" spans="1:11" s="71" customFormat="1" ht="28.5" x14ac:dyDescent="0.2">
      <c r="A120" s="133"/>
      <c r="B120" s="47" t="s">
        <v>110</v>
      </c>
      <c r="C120" s="47" t="s">
        <v>111</v>
      </c>
      <c r="D120" s="47" t="s">
        <v>13</v>
      </c>
      <c r="E120" s="80" t="s">
        <v>112</v>
      </c>
      <c r="F120" s="73"/>
      <c r="G120" s="74"/>
      <c r="H120" s="74"/>
      <c r="I120" s="74"/>
      <c r="J120" s="61">
        <f>J124+J129+J174+J185+J187+J121+J123+J137+J164+J166+J168+J170+J172+J177+J179+J181++J126+J183+J134+J135+J139+J141+J143+J145+J147+J149+J151+J153+J155+J157+J159+J161+J131</f>
        <v>87511974</v>
      </c>
      <c r="K120" s="50"/>
    </row>
    <row r="121" spans="1:11" s="71" customFormat="1" ht="15" x14ac:dyDescent="0.2">
      <c r="A121" s="133"/>
      <c r="B121" s="47"/>
      <c r="C121" s="47"/>
      <c r="D121" s="47"/>
      <c r="E121" s="80"/>
      <c r="F121" s="66" t="s">
        <v>275</v>
      </c>
      <c r="G121" s="67" t="s">
        <v>65</v>
      </c>
      <c r="H121" s="55">
        <v>25550069</v>
      </c>
      <c r="I121" s="65">
        <v>29.682761326397983</v>
      </c>
      <c r="J121" s="52">
        <v>8400000</v>
      </c>
      <c r="K121" s="56">
        <v>62.559384868980196</v>
      </c>
    </row>
    <row r="122" spans="1:11" s="71" customFormat="1" ht="15" x14ac:dyDescent="0.2">
      <c r="A122" s="133"/>
      <c r="B122" s="47"/>
      <c r="C122" s="47"/>
      <c r="D122" s="47"/>
      <c r="E122" s="80"/>
      <c r="F122" s="66" t="s">
        <v>512</v>
      </c>
      <c r="G122" s="67"/>
      <c r="H122" s="55"/>
      <c r="I122" s="65"/>
      <c r="J122" s="52">
        <v>400000</v>
      </c>
      <c r="K122" s="56"/>
    </row>
    <row r="123" spans="1:11" s="71" customFormat="1" ht="30" x14ac:dyDescent="0.2">
      <c r="A123" s="133"/>
      <c r="B123" s="47"/>
      <c r="C123" s="47"/>
      <c r="D123" s="47"/>
      <c r="E123" s="80"/>
      <c r="F123" s="66" t="s">
        <v>276</v>
      </c>
      <c r="G123" s="67" t="s">
        <v>157</v>
      </c>
      <c r="H123" s="55">
        <v>40966915</v>
      </c>
      <c r="I123" s="65">
        <v>99.827421713350887</v>
      </c>
      <c r="J123" s="52">
        <v>70700</v>
      </c>
      <c r="K123" s="56">
        <v>99.827421713350887</v>
      </c>
    </row>
    <row r="124" spans="1:11" s="71" customFormat="1" ht="30" x14ac:dyDescent="0.2">
      <c r="A124" s="133"/>
      <c r="B124" s="46"/>
      <c r="C124" s="47"/>
      <c r="D124" s="47"/>
      <c r="E124" s="46"/>
      <c r="F124" s="66" t="s">
        <v>113</v>
      </c>
      <c r="G124" s="67" t="s">
        <v>239</v>
      </c>
      <c r="H124" s="55">
        <v>91650426</v>
      </c>
      <c r="I124" s="65">
        <v>0</v>
      </c>
      <c r="J124" s="52">
        <v>1500000</v>
      </c>
      <c r="K124" s="56">
        <v>1.6366536037704833</v>
      </c>
    </row>
    <row r="125" spans="1:11" s="71" customFormat="1" ht="15" x14ac:dyDescent="0.2">
      <c r="A125" s="133"/>
      <c r="B125" s="46"/>
      <c r="C125" s="47"/>
      <c r="D125" s="47"/>
      <c r="E125" s="46"/>
      <c r="F125" s="66" t="s">
        <v>512</v>
      </c>
      <c r="G125" s="67"/>
      <c r="H125" s="55"/>
      <c r="I125" s="65"/>
      <c r="J125" s="52">
        <v>1500000</v>
      </c>
      <c r="K125" s="56"/>
    </row>
    <row r="126" spans="1:11" s="71" customFormat="1" ht="30" x14ac:dyDescent="0.2">
      <c r="A126" s="133"/>
      <c r="B126" s="46"/>
      <c r="C126" s="47"/>
      <c r="D126" s="47"/>
      <c r="E126" s="46"/>
      <c r="F126" s="78" t="s">
        <v>567</v>
      </c>
      <c r="G126" s="67" t="s">
        <v>357</v>
      </c>
      <c r="H126" s="55">
        <v>94424575</v>
      </c>
      <c r="I126" s="65">
        <v>23.448212501883116</v>
      </c>
      <c r="J126" s="52">
        <v>100000</v>
      </c>
      <c r="K126" s="56">
        <v>23.554117135290255</v>
      </c>
    </row>
    <row r="127" spans="1:11" s="71" customFormat="1" ht="15" x14ac:dyDescent="0.2">
      <c r="A127" s="133"/>
      <c r="B127" s="46"/>
      <c r="C127" s="47"/>
      <c r="D127" s="47"/>
      <c r="E127" s="46"/>
      <c r="F127" s="66" t="s">
        <v>512</v>
      </c>
      <c r="G127" s="67"/>
      <c r="H127" s="55"/>
      <c r="I127" s="65"/>
      <c r="J127" s="52">
        <v>100000</v>
      </c>
      <c r="K127" s="56"/>
    </row>
    <row r="128" spans="1:11" s="71" customFormat="1" ht="15" x14ac:dyDescent="0.2">
      <c r="A128" s="133"/>
      <c r="B128" s="46"/>
      <c r="C128" s="47"/>
      <c r="D128" s="47"/>
      <c r="E128" s="46"/>
      <c r="F128" s="81" t="s">
        <v>277</v>
      </c>
      <c r="G128" s="67"/>
      <c r="H128" s="55"/>
      <c r="I128" s="65"/>
      <c r="J128" s="52"/>
      <c r="K128" s="56"/>
    </row>
    <row r="129" spans="1:11" s="71" customFormat="1" ht="30" x14ac:dyDescent="0.2">
      <c r="A129" s="133"/>
      <c r="B129" s="46"/>
      <c r="C129" s="47"/>
      <c r="D129" s="47"/>
      <c r="E129" s="46"/>
      <c r="F129" s="66" t="s">
        <v>114</v>
      </c>
      <c r="G129" s="67" t="s">
        <v>151</v>
      </c>
      <c r="H129" s="55">
        <v>85464764</v>
      </c>
      <c r="I129" s="65">
        <v>39.056387027523996</v>
      </c>
      <c r="J129" s="52">
        <v>6710659</v>
      </c>
      <c r="K129" s="56">
        <v>46.908346929969873</v>
      </c>
    </row>
    <row r="130" spans="1:11" s="71" customFormat="1" ht="15" x14ac:dyDescent="0.2">
      <c r="A130" s="133"/>
      <c r="B130" s="46"/>
      <c r="C130" s="47"/>
      <c r="D130" s="47"/>
      <c r="E130" s="46"/>
      <c r="F130" s="66" t="s">
        <v>115</v>
      </c>
      <c r="G130" s="67"/>
      <c r="H130" s="55"/>
      <c r="I130" s="65"/>
      <c r="J130" s="52">
        <v>1710659</v>
      </c>
      <c r="K130" s="56"/>
    </row>
    <row r="131" spans="1:11" s="71" customFormat="1" ht="30" x14ac:dyDescent="0.2">
      <c r="A131" s="133"/>
      <c r="B131" s="46"/>
      <c r="C131" s="47"/>
      <c r="D131" s="47"/>
      <c r="E131" s="46"/>
      <c r="F131" s="66" t="s">
        <v>649</v>
      </c>
      <c r="G131" s="67" t="s">
        <v>239</v>
      </c>
      <c r="H131" s="55">
        <v>10922002</v>
      </c>
      <c r="I131" s="65">
        <v>0</v>
      </c>
      <c r="J131" s="52">
        <v>1800000</v>
      </c>
      <c r="K131" s="56">
        <v>16.480495059422257</v>
      </c>
    </row>
    <row r="132" spans="1:11" s="71" customFormat="1" ht="15" x14ac:dyDescent="0.2">
      <c r="A132" s="133"/>
      <c r="B132" s="46"/>
      <c r="C132" s="47"/>
      <c r="D132" s="47"/>
      <c r="E132" s="46"/>
      <c r="F132" s="66" t="s">
        <v>650</v>
      </c>
      <c r="G132" s="67"/>
      <c r="H132" s="55"/>
      <c r="I132" s="65"/>
      <c r="J132" s="52">
        <v>300000</v>
      </c>
      <c r="K132" s="56"/>
    </row>
    <row r="133" spans="1:11" s="71" customFormat="1" ht="15" x14ac:dyDescent="0.2">
      <c r="A133" s="133"/>
      <c r="B133" s="46"/>
      <c r="C133" s="47"/>
      <c r="D133" s="47"/>
      <c r="E133" s="46"/>
      <c r="F133" s="81" t="s">
        <v>70</v>
      </c>
      <c r="G133" s="67"/>
      <c r="H133" s="74"/>
      <c r="I133" s="74"/>
      <c r="J133" s="52"/>
      <c r="K133" s="56"/>
    </row>
    <row r="134" spans="1:11" s="71" customFormat="1" ht="32.25" customHeight="1" x14ac:dyDescent="0.2">
      <c r="A134" s="133"/>
      <c r="B134" s="46"/>
      <c r="C134" s="47"/>
      <c r="D134" s="47"/>
      <c r="E134" s="46"/>
      <c r="F134" s="83" t="s">
        <v>408</v>
      </c>
      <c r="G134" s="84" t="s">
        <v>252</v>
      </c>
      <c r="H134" s="55">
        <v>30801014</v>
      </c>
      <c r="I134" s="65">
        <v>0</v>
      </c>
      <c r="J134" s="52">
        <v>29476000</v>
      </c>
      <c r="K134" s="56">
        <v>95.698148119409325</v>
      </c>
    </row>
    <row r="135" spans="1:11" s="71" customFormat="1" ht="33" customHeight="1" x14ac:dyDescent="0.2">
      <c r="A135" s="133"/>
      <c r="B135" s="46"/>
      <c r="C135" s="47"/>
      <c r="D135" s="47"/>
      <c r="E135" s="46"/>
      <c r="F135" s="83" t="s">
        <v>409</v>
      </c>
      <c r="G135" s="84" t="s">
        <v>252</v>
      </c>
      <c r="H135" s="55">
        <v>10860119</v>
      </c>
      <c r="I135" s="65">
        <v>0</v>
      </c>
      <c r="J135" s="52">
        <v>5010000</v>
      </c>
      <c r="K135" s="56">
        <v>92.172102349891389</v>
      </c>
    </row>
    <row r="136" spans="1:11" s="71" customFormat="1" ht="15" x14ac:dyDescent="0.2">
      <c r="A136" s="133"/>
      <c r="B136" s="46"/>
      <c r="C136" s="47"/>
      <c r="D136" s="47"/>
      <c r="E136" s="46"/>
      <c r="F136" s="82" t="s">
        <v>278</v>
      </c>
      <c r="G136" s="67"/>
      <c r="H136" s="55"/>
      <c r="I136" s="65"/>
      <c r="J136" s="52"/>
      <c r="K136" s="56"/>
    </row>
    <row r="137" spans="1:11" s="71" customFormat="1" ht="45" x14ac:dyDescent="0.2">
      <c r="A137" s="133"/>
      <c r="B137" s="46"/>
      <c r="C137" s="47"/>
      <c r="D137" s="47"/>
      <c r="E137" s="46"/>
      <c r="F137" s="83" t="s">
        <v>279</v>
      </c>
      <c r="G137" s="84" t="s">
        <v>65</v>
      </c>
      <c r="H137" s="55">
        <v>47726676</v>
      </c>
      <c r="I137" s="65">
        <v>93.572032965379776</v>
      </c>
      <c r="J137" s="52">
        <v>2835500</v>
      </c>
      <c r="K137" s="56">
        <v>99.513154865425776</v>
      </c>
    </row>
    <row r="138" spans="1:11" s="71" customFormat="1" ht="15" x14ac:dyDescent="0.2">
      <c r="A138" s="133"/>
      <c r="B138" s="46"/>
      <c r="C138" s="47"/>
      <c r="D138" s="47"/>
      <c r="E138" s="46"/>
      <c r="F138" s="81" t="s">
        <v>68</v>
      </c>
      <c r="G138" s="67"/>
      <c r="H138" s="55"/>
      <c r="I138" s="65"/>
      <c r="J138" s="52"/>
      <c r="K138" s="56"/>
    </row>
    <row r="139" spans="1:11" s="71" customFormat="1" ht="30" x14ac:dyDescent="0.2">
      <c r="A139" s="133"/>
      <c r="B139" s="46"/>
      <c r="C139" s="47"/>
      <c r="D139" s="47"/>
      <c r="E139" s="46"/>
      <c r="F139" s="83" t="s">
        <v>412</v>
      </c>
      <c r="G139" s="84">
        <v>2021</v>
      </c>
      <c r="H139" s="55"/>
      <c r="I139" s="65"/>
      <c r="J139" s="52">
        <v>10000</v>
      </c>
      <c r="K139" s="56"/>
    </row>
    <row r="140" spans="1:11" s="71" customFormat="1" ht="15" x14ac:dyDescent="0.2">
      <c r="A140" s="133"/>
      <c r="B140" s="46"/>
      <c r="C140" s="47"/>
      <c r="D140" s="47"/>
      <c r="E140" s="46"/>
      <c r="F140" s="83" t="s">
        <v>117</v>
      </c>
      <c r="G140" s="84"/>
      <c r="H140" s="55"/>
      <c r="I140" s="65"/>
      <c r="J140" s="52">
        <v>10000</v>
      </c>
      <c r="K140" s="56"/>
    </row>
    <row r="141" spans="1:11" s="71" customFormat="1" ht="30" x14ac:dyDescent="0.2">
      <c r="A141" s="133"/>
      <c r="B141" s="46"/>
      <c r="C141" s="47"/>
      <c r="D141" s="47"/>
      <c r="E141" s="46"/>
      <c r="F141" s="83" t="s">
        <v>413</v>
      </c>
      <c r="G141" s="84">
        <v>2021</v>
      </c>
      <c r="H141" s="55"/>
      <c r="I141" s="65"/>
      <c r="J141" s="52">
        <v>270673</v>
      </c>
      <c r="K141" s="56"/>
    </row>
    <row r="142" spans="1:11" s="71" customFormat="1" ht="15" x14ac:dyDescent="0.2">
      <c r="A142" s="133"/>
      <c r="B142" s="46"/>
      <c r="C142" s="47"/>
      <c r="D142" s="47"/>
      <c r="E142" s="46"/>
      <c r="F142" s="83" t="s">
        <v>117</v>
      </c>
      <c r="G142" s="84"/>
      <c r="H142" s="55"/>
      <c r="I142" s="65"/>
      <c r="J142" s="52">
        <v>270673</v>
      </c>
      <c r="K142" s="56"/>
    </row>
    <row r="143" spans="1:11" s="71" customFormat="1" ht="30" x14ac:dyDescent="0.2">
      <c r="A143" s="133"/>
      <c r="B143" s="46"/>
      <c r="C143" s="47"/>
      <c r="D143" s="47"/>
      <c r="E143" s="46"/>
      <c r="F143" s="83" t="s">
        <v>414</v>
      </c>
      <c r="G143" s="84">
        <v>2021</v>
      </c>
      <c r="H143" s="55"/>
      <c r="I143" s="65"/>
      <c r="J143" s="52">
        <v>336379</v>
      </c>
      <c r="K143" s="56"/>
    </row>
    <row r="144" spans="1:11" s="71" customFormat="1" ht="15" x14ac:dyDescent="0.2">
      <c r="A144" s="133"/>
      <c r="B144" s="46"/>
      <c r="C144" s="47"/>
      <c r="D144" s="47"/>
      <c r="E144" s="46"/>
      <c r="F144" s="83" t="s">
        <v>117</v>
      </c>
      <c r="G144" s="84"/>
      <c r="H144" s="55"/>
      <c r="I144" s="65"/>
      <c r="J144" s="52">
        <v>336379</v>
      </c>
      <c r="K144" s="56"/>
    </row>
    <row r="145" spans="1:11" s="71" customFormat="1" ht="30" x14ac:dyDescent="0.2">
      <c r="A145" s="133"/>
      <c r="B145" s="46"/>
      <c r="C145" s="47"/>
      <c r="D145" s="47"/>
      <c r="E145" s="46"/>
      <c r="F145" s="83" t="s">
        <v>415</v>
      </c>
      <c r="G145" s="84">
        <v>2021</v>
      </c>
      <c r="H145" s="55"/>
      <c r="I145" s="65"/>
      <c r="J145" s="52">
        <v>363233</v>
      </c>
      <c r="K145" s="56"/>
    </row>
    <row r="146" spans="1:11" s="71" customFormat="1" ht="15" x14ac:dyDescent="0.2">
      <c r="A146" s="133"/>
      <c r="B146" s="46"/>
      <c r="C146" s="47"/>
      <c r="D146" s="47"/>
      <c r="E146" s="46"/>
      <c r="F146" s="83" t="s">
        <v>117</v>
      </c>
      <c r="G146" s="84"/>
      <c r="H146" s="55"/>
      <c r="I146" s="65"/>
      <c r="J146" s="52">
        <v>363233</v>
      </c>
      <c r="K146" s="56"/>
    </row>
    <row r="147" spans="1:11" s="71" customFormat="1" ht="30" x14ac:dyDescent="0.2">
      <c r="A147" s="133"/>
      <c r="B147" s="46"/>
      <c r="C147" s="47"/>
      <c r="D147" s="47"/>
      <c r="E147" s="46"/>
      <c r="F147" s="83" t="s">
        <v>416</v>
      </c>
      <c r="G147" s="84">
        <v>2021</v>
      </c>
      <c r="H147" s="55"/>
      <c r="I147" s="65"/>
      <c r="J147" s="52">
        <v>10000</v>
      </c>
      <c r="K147" s="56"/>
    </row>
    <row r="148" spans="1:11" s="71" customFormat="1" ht="15" x14ac:dyDescent="0.2">
      <c r="A148" s="133"/>
      <c r="B148" s="46"/>
      <c r="C148" s="47"/>
      <c r="D148" s="47"/>
      <c r="E148" s="46"/>
      <c r="F148" s="83" t="s">
        <v>117</v>
      </c>
      <c r="G148" s="84"/>
      <c r="H148" s="55"/>
      <c r="I148" s="65"/>
      <c r="J148" s="52">
        <v>10000</v>
      </c>
      <c r="K148" s="56"/>
    </row>
    <row r="149" spans="1:11" s="71" customFormat="1" ht="30" x14ac:dyDescent="0.2">
      <c r="A149" s="133"/>
      <c r="B149" s="46"/>
      <c r="C149" s="47"/>
      <c r="D149" s="47"/>
      <c r="E149" s="46"/>
      <c r="F149" s="83" t="s">
        <v>417</v>
      </c>
      <c r="G149" s="84">
        <v>2021</v>
      </c>
      <c r="H149" s="55"/>
      <c r="I149" s="65"/>
      <c r="J149" s="52">
        <v>10000</v>
      </c>
      <c r="K149" s="56"/>
    </row>
    <row r="150" spans="1:11" s="71" customFormat="1" ht="15" x14ac:dyDescent="0.2">
      <c r="A150" s="133"/>
      <c r="B150" s="46"/>
      <c r="C150" s="47"/>
      <c r="D150" s="47"/>
      <c r="E150" s="46"/>
      <c r="F150" s="83" t="s">
        <v>117</v>
      </c>
      <c r="G150" s="84"/>
      <c r="H150" s="55"/>
      <c r="I150" s="65"/>
      <c r="J150" s="52">
        <v>10000</v>
      </c>
      <c r="K150" s="56"/>
    </row>
    <row r="151" spans="1:11" s="71" customFormat="1" ht="30" x14ac:dyDescent="0.2">
      <c r="A151" s="133"/>
      <c r="B151" s="46"/>
      <c r="C151" s="47"/>
      <c r="D151" s="47"/>
      <c r="E151" s="46"/>
      <c r="F151" s="83" t="s">
        <v>418</v>
      </c>
      <c r="G151" s="84" t="s">
        <v>252</v>
      </c>
      <c r="H151" s="55"/>
      <c r="I151" s="65"/>
      <c r="J151" s="52">
        <v>10000</v>
      </c>
      <c r="K151" s="56"/>
    </row>
    <row r="152" spans="1:11" s="71" customFormat="1" ht="15" x14ac:dyDescent="0.2">
      <c r="A152" s="133"/>
      <c r="B152" s="46"/>
      <c r="C152" s="47"/>
      <c r="D152" s="47"/>
      <c r="E152" s="46"/>
      <c r="F152" s="83" t="s">
        <v>117</v>
      </c>
      <c r="G152" s="84"/>
      <c r="H152" s="55"/>
      <c r="I152" s="65"/>
      <c r="J152" s="52">
        <v>10000</v>
      </c>
      <c r="K152" s="56"/>
    </row>
    <row r="153" spans="1:11" s="71" customFormat="1" ht="30" x14ac:dyDescent="0.2">
      <c r="A153" s="133"/>
      <c r="B153" s="46"/>
      <c r="C153" s="47"/>
      <c r="D153" s="47"/>
      <c r="E153" s="46"/>
      <c r="F153" s="83" t="s">
        <v>419</v>
      </c>
      <c r="G153" s="84">
        <v>2021</v>
      </c>
      <c r="H153" s="55"/>
      <c r="I153" s="65"/>
      <c r="J153" s="52">
        <v>10000</v>
      </c>
      <c r="K153" s="56"/>
    </row>
    <row r="154" spans="1:11" s="71" customFormat="1" ht="15" x14ac:dyDescent="0.2">
      <c r="A154" s="133"/>
      <c r="B154" s="46"/>
      <c r="C154" s="47"/>
      <c r="D154" s="47"/>
      <c r="E154" s="46"/>
      <c r="F154" s="83" t="s">
        <v>117</v>
      </c>
      <c r="G154" s="84"/>
      <c r="H154" s="55"/>
      <c r="I154" s="65"/>
      <c r="J154" s="52">
        <v>10000</v>
      </c>
      <c r="K154" s="56"/>
    </row>
    <row r="155" spans="1:11" s="71" customFormat="1" ht="30" customHeight="1" x14ac:dyDescent="0.2">
      <c r="A155" s="133"/>
      <c r="B155" s="46"/>
      <c r="C155" s="47"/>
      <c r="D155" s="47"/>
      <c r="E155" s="46"/>
      <c r="F155" s="83" t="s">
        <v>535</v>
      </c>
      <c r="G155" s="84">
        <v>2021</v>
      </c>
      <c r="H155" s="55"/>
      <c r="I155" s="65"/>
      <c r="J155" s="52">
        <v>495165</v>
      </c>
      <c r="K155" s="56"/>
    </row>
    <row r="156" spans="1:11" s="71" customFormat="1" ht="15" x14ac:dyDescent="0.2">
      <c r="A156" s="133"/>
      <c r="B156" s="46"/>
      <c r="C156" s="47"/>
      <c r="D156" s="47"/>
      <c r="E156" s="46"/>
      <c r="F156" s="83" t="s">
        <v>117</v>
      </c>
      <c r="G156" s="84"/>
      <c r="H156" s="55"/>
      <c r="I156" s="65"/>
      <c r="J156" s="52">
        <v>495165</v>
      </c>
      <c r="K156" s="56"/>
    </row>
    <row r="157" spans="1:11" s="71" customFormat="1" ht="31.5" customHeight="1" x14ac:dyDescent="0.2">
      <c r="A157" s="133"/>
      <c r="B157" s="46"/>
      <c r="C157" s="47"/>
      <c r="D157" s="47"/>
      <c r="E157" s="46"/>
      <c r="F157" s="83" t="s">
        <v>536</v>
      </c>
      <c r="G157" s="84">
        <v>2021</v>
      </c>
      <c r="H157" s="55"/>
      <c r="I157" s="65"/>
      <c r="J157" s="52">
        <v>995071</v>
      </c>
      <c r="K157" s="56"/>
    </row>
    <row r="158" spans="1:11" s="71" customFormat="1" ht="15" x14ac:dyDescent="0.2">
      <c r="A158" s="133"/>
      <c r="B158" s="46"/>
      <c r="C158" s="47"/>
      <c r="D158" s="47"/>
      <c r="E158" s="46"/>
      <c r="F158" s="83" t="s">
        <v>117</v>
      </c>
      <c r="G158" s="84"/>
      <c r="H158" s="55"/>
      <c r="I158" s="65"/>
      <c r="J158" s="52">
        <v>995071</v>
      </c>
      <c r="K158" s="56"/>
    </row>
    <row r="159" spans="1:11" s="71" customFormat="1" ht="30.75" customHeight="1" x14ac:dyDescent="0.2">
      <c r="A159" s="133"/>
      <c r="B159" s="46"/>
      <c r="C159" s="47"/>
      <c r="D159" s="47"/>
      <c r="E159" s="46"/>
      <c r="F159" s="83" t="s">
        <v>504</v>
      </c>
      <c r="G159" s="84">
        <v>2021</v>
      </c>
      <c r="H159" s="55"/>
      <c r="I159" s="65"/>
      <c r="J159" s="52">
        <v>10000</v>
      </c>
      <c r="K159" s="56"/>
    </row>
    <row r="160" spans="1:11" s="71" customFormat="1" ht="15" x14ac:dyDescent="0.2">
      <c r="A160" s="133"/>
      <c r="B160" s="46"/>
      <c r="C160" s="47"/>
      <c r="D160" s="47"/>
      <c r="E160" s="46"/>
      <c r="F160" s="83" t="s">
        <v>117</v>
      </c>
      <c r="G160" s="84"/>
      <c r="H160" s="55"/>
      <c r="I160" s="65"/>
      <c r="J160" s="52">
        <v>10000</v>
      </c>
      <c r="K160" s="56"/>
    </row>
    <row r="161" spans="1:11" s="71" customFormat="1" ht="30.75" customHeight="1" x14ac:dyDescent="0.2">
      <c r="A161" s="133"/>
      <c r="B161" s="46"/>
      <c r="C161" s="47"/>
      <c r="D161" s="47"/>
      <c r="E161" s="46"/>
      <c r="F161" s="83" t="s">
        <v>505</v>
      </c>
      <c r="G161" s="84">
        <v>2021</v>
      </c>
      <c r="H161" s="55"/>
      <c r="I161" s="65"/>
      <c r="J161" s="52">
        <v>10000</v>
      </c>
      <c r="K161" s="56"/>
    </row>
    <row r="162" spans="1:11" s="71" customFormat="1" ht="15" x14ac:dyDescent="0.2">
      <c r="A162" s="133"/>
      <c r="B162" s="46"/>
      <c r="C162" s="47"/>
      <c r="D162" s="47"/>
      <c r="E162" s="46"/>
      <c r="F162" s="83" t="s">
        <v>117</v>
      </c>
      <c r="G162" s="84"/>
      <c r="H162" s="55"/>
      <c r="I162" s="65"/>
      <c r="J162" s="52">
        <v>10000</v>
      </c>
      <c r="K162" s="56"/>
    </row>
    <row r="163" spans="1:11" s="71" customFormat="1" ht="15" x14ac:dyDescent="0.2">
      <c r="A163" s="133"/>
      <c r="B163" s="46"/>
      <c r="C163" s="47"/>
      <c r="D163" s="47"/>
      <c r="E163" s="46"/>
      <c r="F163" s="82" t="s">
        <v>72</v>
      </c>
      <c r="G163" s="67"/>
      <c r="H163" s="55"/>
      <c r="I163" s="65"/>
      <c r="J163" s="52"/>
      <c r="K163" s="56"/>
    </row>
    <row r="164" spans="1:11" s="71" customFormat="1" ht="30" x14ac:dyDescent="0.2">
      <c r="A164" s="133"/>
      <c r="B164" s="46"/>
      <c r="C164" s="47"/>
      <c r="D164" s="47"/>
      <c r="E164" s="46"/>
      <c r="F164" s="85" t="s">
        <v>280</v>
      </c>
      <c r="G164" s="84" t="s">
        <v>65</v>
      </c>
      <c r="H164" s="55">
        <v>13349380</v>
      </c>
      <c r="I164" s="65">
        <v>55.683814529214089</v>
      </c>
      <c r="J164" s="52">
        <v>5690936</v>
      </c>
      <c r="K164" s="56">
        <v>98.314528464992378</v>
      </c>
    </row>
    <row r="165" spans="1:11" s="71" customFormat="1" ht="15" x14ac:dyDescent="0.2">
      <c r="A165" s="133"/>
      <c r="B165" s="46"/>
      <c r="C165" s="47"/>
      <c r="D165" s="47"/>
      <c r="E165" s="46"/>
      <c r="F165" s="86" t="s">
        <v>281</v>
      </c>
      <c r="G165" s="67"/>
      <c r="H165" s="55"/>
      <c r="I165" s="65"/>
      <c r="J165" s="52"/>
      <c r="K165" s="56"/>
    </row>
    <row r="166" spans="1:11" s="71" customFormat="1" ht="15" x14ac:dyDescent="0.2">
      <c r="A166" s="133"/>
      <c r="B166" s="46"/>
      <c r="C166" s="47"/>
      <c r="D166" s="47"/>
      <c r="E166" s="46"/>
      <c r="F166" s="85" t="s">
        <v>282</v>
      </c>
      <c r="G166" s="84" t="s">
        <v>65</v>
      </c>
      <c r="H166" s="55">
        <v>15522594</v>
      </c>
      <c r="I166" s="65">
        <v>83.203020062239602</v>
      </c>
      <c r="J166" s="52">
        <v>2420500</v>
      </c>
      <c r="K166" s="56">
        <v>98.796418949049368</v>
      </c>
    </row>
    <row r="167" spans="1:11" s="71" customFormat="1" ht="15" x14ac:dyDescent="0.2">
      <c r="A167" s="133"/>
      <c r="B167" s="46"/>
      <c r="C167" s="47"/>
      <c r="D167" s="47"/>
      <c r="E167" s="46"/>
      <c r="F167" s="86" t="s">
        <v>69</v>
      </c>
      <c r="G167" s="67"/>
      <c r="H167" s="55"/>
      <c r="I167" s="65"/>
      <c r="J167" s="52"/>
      <c r="K167" s="56"/>
    </row>
    <row r="168" spans="1:11" s="71" customFormat="1" ht="30" x14ac:dyDescent="0.2">
      <c r="A168" s="133"/>
      <c r="B168" s="46"/>
      <c r="C168" s="47"/>
      <c r="D168" s="47"/>
      <c r="E168" s="46"/>
      <c r="F168" s="85" t="s">
        <v>283</v>
      </c>
      <c r="G168" s="84" t="s">
        <v>61</v>
      </c>
      <c r="H168" s="55">
        <v>13530453</v>
      </c>
      <c r="I168" s="65">
        <v>85.387739789643405</v>
      </c>
      <c r="J168" s="52">
        <v>514000</v>
      </c>
      <c r="K168" s="56">
        <v>85.499809503791184</v>
      </c>
    </row>
    <row r="169" spans="1:11" s="71" customFormat="1" ht="15" x14ac:dyDescent="0.2">
      <c r="A169" s="133"/>
      <c r="B169" s="46"/>
      <c r="C169" s="47"/>
      <c r="D169" s="47"/>
      <c r="E169" s="46"/>
      <c r="F169" s="86" t="s">
        <v>284</v>
      </c>
      <c r="G169" s="67"/>
      <c r="H169" s="55"/>
      <c r="I169" s="65"/>
      <c r="J169" s="52"/>
      <c r="K169" s="56"/>
    </row>
    <row r="170" spans="1:11" s="71" customFormat="1" ht="30" x14ac:dyDescent="0.2">
      <c r="A170" s="133"/>
      <c r="B170" s="46"/>
      <c r="C170" s="47"/>
      <c r="D170" s="47"/>
      <c r="E170" s="46"/>
      <c r="F170" s="85" t="s">
        <v>285</v>
      </c>
      <c r="G170" s="84" t="s">
        <v>65</v>
      </c>
      <c r="H170" s="55">
        <v>27205503</v>
      </c>
      <c r="I170" s="65">
        <v>89.553720069061029</v>
      </c>
      <c r="J170" s="52">
        <v>2696963</v>
      </c>
      <c r="K170" s="56">
        <v>99.540534133847842</v>
      </c>
    </row>
    <row r="171" spans="1:11" s="71" customFormat="1" ht="15" x14ac:dyDescent="0.2">
      <c r="A171" s="133"/>
      <c r="B171" s="46"/>
      <c r="C171" s="47"/>
      <c r="D171" s="47"/>
      <c r="E171" s="46"/>
      <c r="F171" s="88" t="s">
        <v>84</v>
      </c>
      <c r="G171" s="87"/>
      <c r="H171" s="74"/>
      <c r="I171" s="74"/>
      <c r="J171" s="75"/>
      <c r="K171" s="56"/>
    </row>
    <row r="172" spans="1:11" s="71" customFormat="1" ht="30" x14ac:dyDescent="0.2">
      <c r="A172" s="133"/>
      <c r="B172" s="46"/>
      <c r="C172" s="47"/>
      <c r="D172" s="47"/>
      <c r="E172" s="46"/>
      <c r="F172" s="83" t="s">
        <v>286</v>
      </c>
      <c r="G172" s="84" t="s">
        <v>287</v>
      </c>
      <c r="H172" s="55">
        <v>4141340</v>
      </c>
      <c r="I172" s="65">
        <v>68.367726388077287</v>
      </c>
      <c r="J172" s="52">
        <v>191365</v>
      </c>
      <c r="K172" s="56">
        <v>68.367741842012492</v>
      </c>
    </row>
    <row r="173" spans="1:11" s="71" customFormat="1" ht="15" x14ac:dyDescent="0.2">
      <c r="A173" s="133"/>
      <c r="B173" s="46"/>
      <c r="C173" s="47"/>
      <c r="D173" s="47"/>
      <c r="E173" s="46"/>
      <c r="F173" s="81" t="s">
        <v>410</v>
      </c>
      <c r="G173" s="67"/>
      <c r="H173" s="55"/>
      <c r="I173" s="65"/>
      <c r="J173" s="52"/>
      <c r="K173" s="56"/>
    </row>
    <row r="174" spans="1:11" s="71" customFormat="1" ht="30" x14ac:dyDescent="0.2">
      <c r="A174" s="133"/>
      <c r="B174" s="46"/>
      <c r="C174" s="47"/>
      <c r="D174" s="47"/>
      <c r="E174" s="46"/>
      <c r="F174" s="66" t="s">
        <v>116</v>
      </c>
      <c r="G174" s="67" t="s">
        <v>239</v>
      </c>
      <c r="H174" s="55">
        <v>40000000</v>
      </c>
      <c r="I174" s="65">
        <v>0</v>
      </c>
      <c r="J174" s="52">
        <v>1800000</v>
      </c>
      <c r="K174" s="56">
        <v>4.5</v>
      </c>
    </row>
    <row r="175" spans="1:11" s="71" customFormat="1" ht="15" x14ac:dyDescent="0.2">
      <c r="A175" s="133"/>
      <c r="B175" s="46"/>
      <c r="C175" s="47"/>
      <c r="D175" s="47"/>
      <c r="E175" s="46"/>
      <c r="F175" s="66" t="s">
        <v>117</v>
      </c>
      <c r="G175" s="67"/>
      <c r="H175" s="55"/>
      <c r="I175" s="65"/>
      <c r="J175" s="52">
        <v>1700000</v>
      </c>
      <c r="K175" s="56"/>
    </row>
    <row r="176" spans="1:11" s="71" customFormat="1" ht="15" x14ac:dyDescent="0.2">
      <c r="A176" s="133"/>
      <c r="B176" s="46"/>
      <c r="C176" s="47"/>
      <c r="D176" s="47"/>
      <c r="E176" s="46"/>
      <c r="F176" s="81" t="s">
        <v>374</v>
      </c>
      <c r="G176" s="87"/>
      <c r="H176" s="74"/>
      <c r="I176" s="74"/>
      <c r="J176" s="52"/>
      <c r="K176" s="56"/>
    </row>
    <row r="177" spans="1:11" s="71" customFormat="1" ht="30" x14ac:dyDescent="0.2">
      <c r="A177" s="133"/>
      <c r="B177" s="46"/>
      <c r="C177" s="47"/>
      <c r="D177" s="47"/>
      <c r="E177" s="46"/>
      <c r="F177" s="89" t="s">
        <v>288</v>
      </c>
      <c r="G177" s="84" t="s">
        <v>65</v>
      </c>
      <c r="H177" s="55">
        <v>14737947</v>
      </c>
      <c r="I177" s="65">
        <v>39.397970422881826</v>
      </c>
      <c r="J177" s="52">
        <v>300000</v>
      </c>
      <c r="K177" s="56">
        <v>41.433532092359947</v>
      </c>
    </row>
    <row r="178" spans="1:11" s="71" customFormat="1" ht="15" x14ac:dyDescent="0.2">
      <c r="A178" s="133"/>
      <c r="B178" s="46"/>
      <c r="C178" s="47"/>
      <c r="D178" s="47"/>
      <c r="E178" s="46"/>
      <c r="F178" s="90" t="s">
        <v>220</v>
      </c>
      <c r="G178" s="92"/>
      <c r="H178" s="93"/>
      <c r="I178" s="65"/>
      <c r="J178" s="52"/>
      <c r="K178" s="56"/>
    </row>
    <row r="179" spans="1:11" s="71" customFormat="1" ht="30" x14ac:dyDescent="0.2">
      <c r="A179" s="133"/>
      <c r="B179" s="46"/>
      <c r="C179" s="47"/>
      <c r="D179" s="47"/>
      <c r="E179" s="46"/>
      <c r="F179" s="83" t="s">
        <v>289</v>
      </c>
      <c r="G179" s="91" t="s">
        <v>65</v>
      </c>
      <c r="H179" s="93">
        <v>8616860</v>
      </c>
      <c r="I179" s="65">
        <v>86.135053836316246</v>
      </c>
      <c r="J179" s="52">
        <v>545100</v>
      </c>
      <c r="K179" s="56">
        <v>92.461024085339673</v>
      </c>
    </row>
    <row r="180" spans="1:11" s="71" customFormat="1" ht="15" x14ac:dyDescent="0.2">
      <c r="A180" s="133"/>
      <c r="B180" s="46"/>
      <c r="C180" s="47"/>
      <c r="D180" s="47"/>
      <c r="E180" s="46"/>
      <c r="F180" s="90" t="s">
        <v>377</v>
      </c>
      <c r="G180" s="92"/>
      <c r="H180" s="93"/>
      <c r="I180" s="65"/>
      <c r="J180" s="52"/>
      <c r="K180" s="56"/>
    </row>
    <row r="181" spans="1:11" s="71" customFormat="1" ht="30" x14ac:dyDescent="0.2">
      <c r="A181" s="133"/>
      <c r="B181" s="46"/>
      <c r="C181" s="47"/>
      <c r="D181" s="47"/>
      <c r="E181" s="46"/>
      <c r="F181" s="94" t="s">
        <v>290</v>
      </c>
      <c r="G181" s="95" t="s">
        <v>65</v>
      </c>
      <c r="H181" s="93">
        <v>10631648</v>
      </c>
      <c r="I181" s="65">
        <v>72.343610322689386</v>
      </c>
      <c r="J181" s="52">
        <v>2940330</v>
      </c>
      <c r="K181" s="56">
        <v>100</v>
      </c>
    </row>
    <row r="182" spans="1:11" s="71" customFormat="1" ht="15" x14ac:dyDescent="0.2">
      <c r="A182" s="133"/>
      <c r="B182" s="46"/>
      <c r="C182" s="47"/>
      <c r="D182" s="47"/>
      <c r="E182" s="46"/>
      <c r="F182" s="82" t="s">
        <v>349</v>
      </c>
      <c r="G182" s="123"/>
      <c r="H182" s="124"/>
      <c r="I182" s="125"/>
      <c r="J182" s="52"/>
      <c r="K182" s="56"/>
    </row>
    <row r="183" spans="1:11" s="71" customFormat="1" ht="30" x14ac:dyDescent="0.2">
      <c r="A183" s="133"/>
      <c r="B183" s="46"/>
      <c r="C183" s="47"/>
      <c r="D183" s="47"/>
      <c r="E183" s="46"/>
      <c r="F183" s="126" t="s">
        <v>291</v>
      </c>
      <c r="G183" s="127" t="s">
        <v>239</v>
      </c>
      <c r="H183" s="93">
        <v>7421831</v>
      </c>
      <c r="I183" s="65">
        <v>0</v>
      </c>
      <c r="J183" s="52">
        <v>6500000</v>
      </c>
      <c r="K183" s="56">
        <v>87.579466576374486</v>
      </c>
    </row>
    <row r="184" spans="1:11" s="71" customFormat="1" ht="15" x14ac:dyDescent="0.2">
      <c r="A184" s="133"/>
      <c r="B184" s="46"/>
      <c r="C184" s="47"/>
      <c r="D184" s="47"/>
      <c r="E184" s="46"/>
      <c r="F184" s="81" t="s">
        <v>411</v>
      </c>
      <c r="G184" s="67"/>
      <c r="H184" s="55"/>
      <c r="I184" s="65"/>
      <c r="J184" s="52"/>
      <c r="K184" s="56"/>
    </row>
    <row r="185" spans="1:11" s="71" customFormat="1" ht="30" x14ac:dyDescent="0.2">
      <c r="A185" s="133"/>
      <c r="B185" s="46"/>
      <c r="C185" s="47"/>
      <c r="D185" s="47"/>
      <c r="E185" s="46"/>
      <c r="F185" s="66" t="s">
        <v>118</v>
      </c>
      <c r="G185" s="67">
        <v>2021</v>
      </c>
      <c r="H185" s="55">
        <v>14639205.73</v>
      </c>
      <c r="I185" s="65">
        <v>0</v>
      </c>
      <c r="J185" s="52">
        <v>479400</v>
      </c>
      <c r="K185" s="56">
        <v>3.2747678312735888</v>
      </c>
    </row>
    <row r="186" spans="1:11" s="71" customFormat="1" ht="15" x14ac:dyDescent="0.2">
      <c r="A186" s="133"/>
      <c r="B186" s="46"/>
      <c r="C186" s="47"/>
      <c r="D186" s="47"/>
      <c r="E186" s="46"/>
      <c r="F186" s="66" t="s">
        <v>117</v>
      </c>
      <c r="G186" s="67"/>
      <c r="H186" s="55"/>
      <c r="I186" s="65"/>
      <c r="J186" s="52">
        <v>479400</v>
      </c>
      <c r="K186" s="56"/>
    </row>
    <row r="187" spans="1:11" s="71" customFormat="1" ht="30" x14ac:dyDescent="0.2">
      <c r="A187" s="133"/>
      <c r="B187" s="46"/>
      <c r="C187" s="47"/>
      <c r="D187" s="47"/>
      <c r="E187" s="46"/>
      <c r="F187" s="66" t="s">
        <v>119</v>
      </c>
      <c r="G187" s="67">
        <v>2021</v>
      </c>
      <c r="H187" s="55">
        <v>17577830</v>
      </c>
      <c r="I187" s="65">
        <v>2.3609057545783525</v>
      </c>
      <c r="J187" s="52">
        <v>5000000</v>
      </c>
      <c r="K187" s="56">
        <v>70.628718106842541</v>
      </c>
    </row>
    <row r="188" spans="1:11" s="71" customFormat="1" ht="15" x14ac:dyDescent="0.2">
      <c r="A188" s="133"/>
      <c r="B188" s="46"/>
      <c r="C188" s="47"/>
      <c r="D188" s="47"/>
      <c r="E188" s="46"/>
      <c r="F188" s="66" t="s">
        <v>117</v>
      </c>
      <c r="G188" s="74"/>
      <c r="H188" s="74"/>
      <c r="I188" s="74"/>
      <c r="J188" s="52">
        <v>300000</v>
      </c>
      <c r="K188" s="56"/>
    </row>
    <row r="189" spans="1:11" s="71" customFormat="1" ht="15" x14ac:dyDescent="0.2">
      <c r="A189" s="133"/>
      <c r="B189" s="47" t="s">
        <v>292</v>
      </c>
      <c r="C189" s="47" t="s">
        <v>53</v>
      </c>
      <c r="D189" s="47"/>
      <c r="E189" s="119" t="s">
        <v>54</v>
      </c>
      <c r="F189" s="120"/>
      <c r="G189" s="68"/>
      <c r="H189" s="51"/>
      <c r="I189" s="51"/>
      <c r="J189" s="61">
        <f>J190+J193</f>
        <v>12815685</v>
      </c>
      <c r="K189" s="53"/>
    </row>
    <row r="190" spans="1:11" s="8" customFormat="1" ht="45" x14ac:dyDescent="0.2">
      <c r="A190" s="134"/>
      <c r="B190" s="48" t="s">
        <v>293</v>
      </c>
      <c r="C190" s="48" t="s">
        <v>294</v>
      </c>
      <c r="D190" s="60" t="s">
        <v>12</v>
      </c>
      <c r="E190" s="96" t="s">
        <v>295</v>
      </c>
      <c r="F190" s="84"/>
      <c r="G190" s="84"/>
      <c r="H190" s="55"/>
      <c r="I190" s="65"/>
      <c r="J190" s="52">
        <v>30675</v>
      </c>
      <c r="K190" s="53"/>
    </row>
    <row r="191" spans="1:11" s="71" customFormat="1" ht="15" x14ac:dyDescent="0.2">
      <c r="A191" s="133"/>
      <c r="B191" s="48"/>
      <c r="C191" s="48"/>
      <c r="D191" s="60"/>
      <c r="E191" s="96"/>
      <c r="F191" s="97" t="s">
        <v>98</v>
      </c>
      <c r="G191" s="84"/>
      <c r="H191" s="55"/>
      <c r="I191" s="65"/>
      <c r="J191" s="52"/>
      <c r="K191" s="56"/>
    </row>
    <row r="192" spans="1:11" s="71" customFormat="1" ht="30" x14ac:dyDescent="0.2">
      <c r="A192" s="133"/>
      <c r="B192" s="48"/>
      <c r="C192" s="48"/>
      <c r="D192" s="60"/>
      <c r="E192" s="96"/>
      <c r="F192" s="85" t="s">
        <v>296</v>
      </c>
      <c r="G192" s="84" t="s">
        <v>61</v>
      </c>
      <c r="H192" s="55">
        <v>1426142</v>
      </c>
      <c r="I192" s="65">
        <v>100</v>
      </c>
      <c r="J192" s="52">
        <v>30675</v>
      </c>
      <c r="K192" s="56">
        <v>100</v>
      </c>
    </row>
    <row r="193" spans="1:11" s="71" customFormat="1" ht="30" x14ac:dyDescent="0.2">
      <c r="A193" s="133"/>
      <c r="B193" s="48" t="s">
        <v>406</v>
      </c>
      <c r="C193" s="48" t="s">
        <v>96</v>
      </c>
      <c r="D193" s="60" t="s">
        <v>12</v>
      </c>
      <c r="E193" s="96" t="s">
        <v>97</v>
      </c>
      <c r="F193" s="84"/>
      <c r="G193" s="84"/>
      <c r="H193" s="55"/>
      <c r="I193" s="65"/>
      <c r="J193" s="52">
        <f>J199+J197+J195</f>
        <v>12785010</v>
      </c>
      <c r="K193" s="53"/>
    </row>
    <row r="194" spans="1:11" s="71" customFormat="1" ht="15" x14ac:dyDescent="0.2">
      <c r="A194" s="133"/>
      <c r="B194" s="48"/>
      <c r="C194" s="48"/>
      <c r="D194" s="60"/>
      <c r="E194" s="96"/>
      <c r="F194" s="81" t="s">
        <v>70</v>
      </c>
      <c r="G194" s="67"/>
      <c r="H194" s="74"/>
      <c r="I194" s="74"/>
      <c r="J194" s="52"/>
      <c r="K194" s="53"/>
    </row>
    <row r="195" spans="1:11" s="71" customFormat="1" ht="37.5" customHeight="1" x14ac:dyDescent="0.2">
      <c r="A195" s="133"/>
      <c r="B195" s="48"/>
      <c r="C195" s="48"/>
      <c r="D195" s="60"/>
      <c r="E195" s="96"/>
      <c r="F195" s="83" t="s">
        <v>409</v>
      </c>
      <c r="G195" s="84" t="s">
        <v>252</v>
      </c>
      <c r="H195" s="55">
        <v>10860119</v>
      </c>
      <c r="I195" s="65">
        <v>0</v>
      </c>
      <c r="J195" s="52">
        <v>5000000</v>
      </c>
      <c r="K195" s="56">
        <v>92.172102349891389</v>
      </c>
    </row>
    <row r="196" spans="1:11" s="71" customFormat="1" ht="15" x14ac:dyDescent="0.2">
      <c r="A196" s="133"/>
      <c r="B196" s="48"/>
      <c r="C196" s="48"/>
      <c r="D196" s="60"/>
      <c r="E196" s="96"/>
      <c r="F196" s="97" t="s">
        <v>537</v>
      </c>
      <c r="G196" s="84"/>
      <c r="H196" s="55"/>
      <c r="I196" s="65"/>
      <c r="J196" s="52"/>
      <c r="K196" s="56"/>
    </row>
    <row r="197" spans="1:11" s="71" customFormat="1" ht="45.75" customHeight="1" x14ac:dyDescent="0.2">
      <c r="A197" s="133"/>
      <c r="B197" s="48"/>
      <c r="C197" s="48"/>
      <c r="D197" s="60"/>
      <c r="E197" s="96"/>
      <c r="F197" s="85" t="s">
        <v>538</v>
      </c>
      <c r="G197" s="84" t="s">
        <v>61</v>
      </c>
      <c r="H197" s="55">
        <v>12056870</v>
      </c>
      <c r="I197" s="65">
        <v>93.489106210815905</v>
      </c>
      <c r="J197" s="52">
        <v>785010</v>
      </c>
      <c r="K197" s="56">
        <v>100</v>
      </c>
    </row>
    <row r="198" spans="1:11" s="71" customFormat="1" ht="15" x14ac:dyDescent="0.2">
      <c r="A198" s="133"/>
      <c r="B198" s="48"/>
      <c r="C198" s="48"/>
      <c r="D198" s="60"/>
      <c r="E198" s="96"/>
      <c r="F198" s="97" t="s">
        <v>411</v>
      </c>
      <c r="G198" s="84"/>
      <c r="H198" s="55"/>
      <c r="I198" s="65"/>
      <c r="J198" s="52"/>
      <c r="K198" s="56"/>
    </row>
    <row r="199" spans="1:11" s="71" customFormat="1" ht="30" x14ac:dyDescent="0.2">
      <c r="A199" s="133"/>
      <c r="B199" s="48"/>
      <c r="C199" s="48"/>
      <c r="D199" s="60"/>
      <c r="E199" s="96"/>
      <c r="F199" s="85" t="s">
        <v>407</v>
      </c>
      <c r="G199" s="84">
        <v>2021</v>
      </c>
      <c r="H199" s="55">
        <v>17577830</v>
      </c>
      <c r="I199" s="65">
        <v>2.3609057545783525</v>
      </c>
      <c r="J199" s="52">
        <v>7000000</v>
      </c>
      <c r="K199" s="56">
        <v>70.628718106842541</v>
      </c>
    </row>
    <row r="200" spans="1:11" s="71" customFormat="1" ht="46.15" customHeight="1" x14ac:dyDescent="0.2">
      <c r="A200" s="133"/>
      <c r="B200" s="47" t="s">
        <v>58</v>
      </c>
      <c r="C200" s="47" t="s">
        <v>59</v>
      </c>
      <c r="D200" s="47"/>
      <c r="E200" s="80" t="s">
        <v>60</v>
      </c>
      <c r="F200" s="73"/>
      <c r="G200" s="74"/>
      <c r="H200" s="74"/>
      <c r="I200" s="74"/>
      <c r="J200" s="61">
        <f>J201+J326</f>
        <v>221323739</v>
      </c>
      <c r="K200" s="50"/>
    </row>
    <row r="201" spans="1:11" s="1" customFormat="1" ht="45" x14ac:dyDescent="0.2">
      <c r="A201" s="122"/>
      <c r="B201" s="48" t="s">
        <v>0</v>
      </c>
      <c r="C201" s="48" t="s">
        <v>2</v>
      </c>
      <c r="D201" s="48" t="s">
        <v>11</v>
      </c>
      <c r="E201" s="49" t="s">
        <v>1</v>
      </c>
      <c r="F201" s="142"/>
      <c r="G201" s="51"/>
      <c r="H201" s="51"/>
      <c r="I201" s="51"/>
      <c r="J201" s="52">
        <f>J202+J204+J206+J208+J210+J212+J214+J216+J218+J220+J222+J231+J233+J239+J247+J249+J251+J253+J255+J257+J274+J276+J278+J280+J282+J284+J300+J302+J225+J227+J228+J229+J260+J264+J266+J286+J287+J304+J305+J309+J310+J316++J241+J235+J237+J268+J269+J262+J289+J291+J311+J322+J323+J324+J325+J321+J313+J223+J242+J244+J271+J293+J295+J297++J318+J306</f>
        <v>210623739</v>
      </c>
      <c r="K201" s="53"/>
    </row>
    <row r="202" spans="1:11" s="70" customFormat="1" ht="45" x14ac:dyDescent="0.2">
      <c r="A202" s="122"/>
      <c r="B202" s="48"/>
      <c r="C202" s="48"/>
      <c r="D202" s="48"/>
      <c r="E202" s="49"/>
      <c r="F202" s="66" t="s">
        <v>99</v>
      </c>
      <c r="G202" s="67">
        <v>2021</v>
      </c>
      <c r="H202" s="55">
        <v>461287900</v>
      </c>
      <c r="I202" s="65">
        <v>0.2164288289374163</v>
      </c>
      <c r="J202" s="52">
        <v>290000</v>
      </c>
      <c r="K202" s="56">
        <v>0.27929629196863826</v>
      </c>
    </row>
    <row r="203" spans="1:11" s="70" customFormat="1" ht="15" x14ac:dyDescent="0.2">
      <c r="A203" s="122"/>
      <c r="B203" s="48"/>
      <c r="C203" s="48"/>
      <c r="D203" s="48"/>
      <c r="E203" s="49"/>
      <c r="F203" s="66" t="s">
        <v>512</v>
      </c>
      <c r="G203" s="68"/>
      <c r="H203" s="55"/>
      <c r="I203" s="51"/>
      <c r="J203" s="52">
        <v>280000</v>
      </c>
      <c r="K203" s="53"/>
    </row>
    <row r="204" spans="1:11" s="70" customFormat="1" ht="45" x14ac:dyDescent="0.2">
      <c r="A204" s="122"/>
      <c r="B204" s="48"/>
      <c r="C204" s="48"/>
      <c r="D204" s="48"/>
      <c r="E204" s="49"/>
      <c r="F204" s="66" t="s">
        <v>100</v>
      </c>
      <c r="G204" s="67">
        <v>2021</v>
      </c>
      <c r="H204" s="55">
        <v>315000000</v>
      </c>
      <c r="I204" s="65">
        <v>0.31660634920634922</v>
      </c>
      <c r="J204" s="52">
        <v>59648</v>
      </c>
      <c r="K204" s="56">
        <v>0.33554222222222224</v>
      </c>
    </row>
    <row r="205" spans="1:11" s="70" customFormat="1" ht="15" x14ac:dyDescent="0.2">
      <c r="A205" s="122"/>
      <c r="B205" s="48"/>
      <c r="C205" s="48"/>
      <c r="D205" s="48"/>
      <c r="E205" s="49"/>
      <c r="F205" s="66" t="s">
        <v>512</v>
      </c>
      <c r="G205" s="68"/>
      <c r="H205" s="55"/>
      <c r="I205" s="65"/>
      <c r="J205" s="52">
        <v>49648</v>
      </c>
      <c r="K205" s="53"/>
    </row>
    <row r="206" spans="1:11" s="70" customFormat="1" ht="45" x14ac:dyDescent="0.2">
      <c r="A206" s="122"/>
      <c r="B206" s="48"/>
      <c r="C206" s="48"/>
      <c r="D206" s="48"/>
      <c r="E206" s="49"/>
      <c r="F206" s="66" t="s">
        <v>101</v>
      </c>
      <c r="G206" s="67">
        <v>2021</v>
      </c>
      <c r="H206" s="55">
        <v>235000000</v>
      </c>
      <c r="I206" s="65">
        <v>0.42386382978723408</v>
      </c>
      <c r="J206" s="52">
        <v>59907</v>
      </c>
      <c r="K206" s="56">
        <v>0.44935617021276597</v>
      </c>
    </row>
    <row r="207" spans="1:11" s="70" customFormat="1" ht="15" x14ac:dyDescent="0.2">
      <c r="A207" s="122"/>
      <c r="B207" s="48"/>
      <c r="C207" s="48"/>
      <c r="D207" s="48"/>
      <c r="E207" s="49"/>
      <c r="F207" s="66" t="s">
        <v>512</v>
      </c>
      <c r="G207" s="68"/>
      <c r="H207" s="55"/>
      <c r="I207" s="51"/>
      <c r="J207" s="52">
        <v>50000</v>
      </c>
      <c r="K207" s="53"/>
    </row>
    <row r="208" spans="1:11" s="70" customFormat="1" ht="45" x14ac:dyDescent="0.2">
      <c r="A208" s="122"/>
      <c r="B208" s="48"/>
      <c r="C208" s="48"/>
      <c r="D208" s="48"/>
      <c r="E208" s="49"/>
      <c r="F208" s="66" t="s">
        <v>102</v>
      </c>
      <c r="G208" s="67">
        <v>2021</v>
      </c>
      <c r="H208" s="55">
        <v>238026700</v>
      </c>
      <c r="I208" s="65">
        <v>0.62990412420119257</v>
      </c>
      <c r="J208" s="52">
        <v>220000</v>
      </c>
      <c r="K208" s="56">
        <v>0.72233073012397342</v>
      </c>
    </row>
    <row r="209" spans="1:11" s="70" customFormat="1" ht="15" x14ac:dyDescent="0.2">
      <c r="A209" s="122"/>
      <c r="B209" s="48"/>
      <c r="C209" s="48"/>
      <c r="D209" s="48"/>
      <c r="E209" s="49"/>
      <c r="F209" s="66" t="s">
        <v>512</v>
      </c>
      <c r="G209" s="68"/>
      <c r="H209" s="55"/>
      <c r="I209" s="51"/>
      <c r="J209" s="52">
        <v>210000</v>
      </c>
      <c r="K209" s="53"/>
    </row>
    <row r="210" spans="1:11" s="70" customFormat="1" ht="45" x14ac:dyDescent="0.2">
      <c r="A210" s="122"/>
      <c r="B210" s="48"/>
      <c r="C210" s="48"/>
      <c r="D210" s="48"/>
      <c r="E210" s="49"/>
      <c r="F210" s="66" t="s">
        <v>103</v>
      </c>
      <c r="G210" s="67">
        <v>2021</v>
      </c>
      <c r="H210" s="55">
        <v>130000000</v>
      </c>
      <c r="I210" s="65">
        <v>0.76899230769230764</v>
      </c>
      <c r="J210" s="52">
        <v>59968</v>
      </c>
      <c r="K210" s="56">
        <v>0.81512153846153845</v>
      </c>
    </row>
    <row r="211" spans="1:11" s="70" customFormat="1" ht="15" x14ac:dyDescent="0.2">
      <c r="A211" s="122"/>
      <c r="B211" s="48"/>
      <c r="C211" s="48"/>
      <c r="D211" s="48"/>
      <c r="E211" s="49"/>
      <c r="F211" s="66" t="s">
        <v>512</v>
      </c>
      <c r="G211" s="68"/>
      <c r="H211" s="55"/>
      <c r="I211" s="51"/>
      <c r="J211" s="52">
        <v>49968</v>
      </c>
      <c r="K211" s="53"/>
    </row>
    <row r="212" spans="1:11" s="70" customFormat="1" ht="45" x14ac:dyDescent="0.2">
      <c r="A212" s="122"/>
      <c r="B212" s="48"/>
      <c r="C212" s="48"/>
      <c r="D212" s="48"/>
      <c r="E212" s="49"/>
      <c r="F212" s="66" t="s">
        <v>104</v>
      </c>
      <c r="G212" s="67">
        <v>2021</v>
      </c>
      <c r="H212" s="55">
        <v>1320000000</v>
      </c>
      <c r="I212" s="65">
        <v>0</v>
      </c>
      <c r="J212" s="52">
        <v>2800000</v>
      </c>
      <c r="K212" s="56">
        <v>0.21212121212121215</v>
      </c>
    </row>
    <row r="213" spans="1:11" s="70" customFormat="1" ht="15" x14ac:dyDescent="0.2">
      <c r="A213" s="122"/>
      <c r="B213" s="48"/>
      <c r="C213" s="48"/>
      <c r="D213" s="48"/>
      <c r="E213" s="49"/>
      <c r="F213" s="66" t="s">
        <v>512</v>
      </c>
      <c r="G213" s="68"/>
      <c r="H213" s="55"/>
      <c r="I213" s="65"/>
      <c r="J213" s="52">
        <v>2800000</v>
      </c>
      <c r="K213" s="53"/>
    </row>
    <row r="214" spans="1:11" s="70" customFormat="1" ht="45" x14ac:dyDescent="0.2">
      <c r="A214" s="122"/>
      <c r="B214" s="48"/>
      <c r="C214" s="48"/>
      <c r="D214" s="48"/>
      <c r="E214" s="49"/>
      <c r="F214" s="66" t="s">
        <v>105</v>
      </c>
      <c r="G214" s="67">
        <v>2021</v>
      </c>
      <c r="H214" s="55">
        <v>1250000000</v>
      </c>
      <c r="I214" s="65">
        <v>0</v>
      </c>
      <c r="J214" s="52">
        <v>2450000</v>
      </c>
      <c r="K214" s="56">
        <v>0.19600000000000001</v>
      </c>
    </row>
    <row r="215" spans="1:11" s="70" customFormat="1" ht="15" x14ac:dyDescent="0.2">
      <c r="A215" s="122"/>
      <c r="B215" s="48"/>
      <c r="C215" s="48"/>
      <c r="D215" s="48"/>
      <c r="E215" s="49"/>
      <c r="F215" s="66" t="s">
        <v>512</v>
      </c>
      <c r="G215" s="68"/>
      <c r="H215" s="55"/>
      <c r="I215" s="51"/>
      <c r="J215" s="52">
        <v>2450000</v>
      </c>
      <c r="K215" s="53"/>
    </row>
    <row r="216" spans="1:11" s="70" customFormat="1" ht="45" x14ac:dyDescent="0.2">
      <c r="A216" s="122"/>
      <c r="B216" s="48"/>
      <c r="C216" s="48"/>
      <c r="D216" s="48"/>
      <c r="E216" s="49"/>
      <c r="F216" s="66" t="s">
        <v>106</v>
      </c>
      <c r="G216" s="67">
        <v>2021</v>
      </c>
      <c r="H216" s="55">
        <v>1980000000</v>
      </c>
      <c r="I216" s="65">
        <v>0</v>
      </c>
      <c r="J216" s="52">
        <v>2500000</v>
      </c>
      <c r="K216" s="56">
        <v>0.12626262626262627</v>
      </c>
    </row>
    <row r="217" spans="1:11" s="70" customFormat="1" ht="15" x14ac:dyDescent="0.2">
      <c r="A217" s="122"/>
      <c r="B217" s="48"/>
      <c r="C217" s="48"/>
      <c r="D217" s="48"/>
      <c r="E217" s="49"/>
      <c r="F217" s="66" t="s">
        <v>512</v>
      </c>
      <c r="G217" s="68"/>
      <c r="H217" s="55"/>
      <c r="I217" s="51"/>
      <c r="J217" s="52">
        <v>2500000</v>
      </c>
      <c r="K217" s="53"/>
    </row>
    <row r="218" spans="1:11" s="70" customFormat="1" ht="45" x14ac:dyDescent="0.2">
      <c r="A218" s="122"/>
      <c r="B218" s="48"/>
      <c r="C218" s="48"/>
      <c r="D218" s="48"/>
      <c r="E218" s="49"/>
      <c r="F218" s="66" t="s">
        <v>107</v>
      </c>
      <c r="G218" s="67">
        <v>2021</v>
      </c>
      <c r="H218" s="55">
        <v>1560000000</v>
      </c>
      <c r="I218" s="65">
        <v>0</v>
      </c>
      <c r="J218" s="52">
        <v>2750000</v>
      </c>
      <c r="K218" s="56">
        <v>0.17628205128205129</v>
      </c>
    </row>
    <row r="219" spans="1:11" s="70" customFormat="1" ht="15" x14ac:dyDescent="0.2">
      <c r="A219" s="122"/>
      <c r="B219" s="48"/>
      <c r="C219" s="48"/>
      <c r="D219" s="48"/>
      <c r="E219" s="49"/>
      <c r="F219" s="66" t="s">
        <v>512</v>
      </c>
      <c r="G219" s="68"/>
      <c r="H219" s="55"/>
      <c r="I219" s="51"/>
      <c r="J219" s="52">
        <v>2750000</v>
      </c>
      <c r="K219" s="53"/>
    </row>
    <row r="220" spans="1:11" s="70" customFormat="1" ht="60" x14ac:dyDescent="0.2">
      <c r="A220" s="122"/>
      <c r="B220" s="48"/>
      <c r="C220" s="48"/>
      <c r="D220" s="48"/>
      <c r="E220" s="49"/>
      <c r="F220" s="66" t="s">
        <v>108</v>
      </c>
      <c r="G220" s="67">
        <v>2021</v>
      </c>
      <c r="H220" s="55">
        <v>1280000000</v>
      </c>
      <c r="I220" s="65">
        <v>0</v>
      </c>
      <c r="J220" s="52">
        <v>3430000</v>
      </c>
      <c r="K220" s="56">
        <v>0.26796875000000003</v>
      </c>
    </row>
    <row r="221" spans="1:11" s="70" customFormat="1" ht="15" x14ac:dyDescent="0.2">
      <c r="A221" s="122"/>
      <c r="B221" s="48"/>
      <c r="C221" s="48"/>
      <c r="D221" s="48"/>
      <c r="E221" s="49"/>
      <c r="F221" s="66" t="s">
        <v>512</v>
      </c>
      <c r="G221" s="68"/>
      <c r="H221" s="55"/>
      <c r="I221" s="51"/>
      <c r="J221" s="52">
        <v>3430000</v>
      </c>
      <c r="K221" s="53"/>
    </row>
    <row r="222" spans="1:11" s="70" customFormat="1" ht="47.25" customHeight="1" x14ac:dyDescent="0.2">
      <c r="A222" s="122"/>
      <c r="B222" s="48"/>
      <c r="C222" s="48"/>
      <c r="D222" s="48"/>
      <c r="E222" s="49"/>
      <c r="F222" s="66" t="s">
        <v>109</v>
      </c>
      <c r="G222" s="67">
        <v>2021</v>
      </c>
      <c r="H222" s="55">
        <v>928691800</v>
      </c>
      <c r="I222" s="65">
        <v>0.20736631894456267</v>
      </c>
      <c r="J222" s="52">
        <v>1000000</v>
      </c>
      <c r="K222" s="56">
        <v>0.31504466820962562</v>
      </c>
    </row>
    <row r="223" spans="1:11" s="70" customFormat="1" ht="60" x14ac:dyDescent="0.2">
      <c r="A223" s="122"/>
      <c r="B223" s="48"/>
      <c r="C223" s="48"/>
      <c r="D223" s="48"/>
      <c r="E223" s="49"/>
      <c r="F223" s="66" t="s">
        <v>587</v>
      </c>
      <c r="G223" s="67">
        <v>2021</v>
      </c>
      <c r="H223" s="55">
        <v>20000000</v>
      </c>
      <c r="I223" s="65">
        <v>0</v>
      </c>
      <c r="J223" s="52">
        <v>490477</v>
      </c>
      <c r="K223" s="56">
        <v>2.452385</v>
      </c>
    </row>
    <row r="224" spans="1:11" s="70" customFormat="1" ht="15" x14ac:dyDescent="0.2">
      <c r="A224" s="122"/>
      <c r="B224" s="48"/>
      <c r="C224" s="48"/>
      <c r="D224" s="48"/>
      <c r="E224" s="49"/>
      <c r="F224" s="98" t="s">
        <v>70</v>
      </c>
      <c r="G224" s="99"/>
      <c r="H224" s="100"/>
      <c r="I224" s="101"/>
      <c r="J224" s="102"/>
      <c r="K224" s="56"/>
    </row>
    <row r="225" spans="1:11" s="70" customFormat="1" ht="30" x14ac:dyDescent="0.2">
      <c r="A225" s="122"/>
      <c r="B225" s="48"/>
      <c r="C225" s="48"/>
      <c r="D225" s="48"/>
      <c r="E225" s="49"/>
      <c r="F225" s="103" t="s">
        <v>297</v>
      </c>
      <c r="G225" s="99">
        <v>2021</v>
      </c>
      <c r="H225" s="100">
        <v>3500000</v>
      </c>
      <c r="I225" s="101">
        <v>0</v>
      </c>
      <c r="J225" s="102">
        <v>100000</v>
      </c>
      <c r="K225" s="56">
        <v>2.8571428571428572</v>
      </c>
    </row>
    <row r="226" spans="1:11" s="70" customFormat="1" ht="15" x14ac:dyDescent="0.2">
      <c r="A226" s="122"/>
      <c r="B226" s="48"/>
      <c r="C226" s="48"/>
      <c r="D226" s="48"/>
      <c r="E226" s="49"/>
      <c r="F226" s="98" t="s">
        <v>68</v>
      </c>
      <c r="G226" s="143"/>
      <c r="H226" s="144"/>
      <c r="I226" s="145"/>
      <c r="J226" s="102"/>
      <c r="K226" s="56"/>
    </row>
    <row r="227" spans="1:11" s="70" customFormat="1" ht="30" x14ac:dyDescent="0.2">
      <c r="A227" s="122"/>
      <c r="B227" s="48"/>
      <c r="C227" s="48"/>
      <c r="D227" s="48"/>
      <c r="E227" s="49"/>
      <c r="F227" s="103" t="s">
        <v>298</v>
      </c>
      <c r="G227" s="99" t="s">
        <v>94</v>
      </c>
      <c r="H227" s="100">
        <v>94753727</v>
      </c>
      <c r="I227" s="101">
        <v>100</v>
      </c>
      <c r="J227" s="102">
        <v>10442</v>
      </c>
      <c r="K227" s="56">
        <v>100</v>
      </c>
    </row>
    <row r="228" spans="1:11" s="70" customFormat="1" ht="45" x14ac:dyDescent="0.2">
      <c r="A228" s="122"/>
      <c r="B228" s="48"/>
      <c r="C228" s="48"/>
      <c r="D228" s="48"/>
      <c r="E228" s="49"/>
      <c r="F228" s="103" t="s">
        <v>299</v>
      </c>
      <c r="G228" s="99" t="s">
        <v>65</v>
      </c>
      <c r="H228" s="100">
        <v>200431243</v>
      </c>
      <c r="I228" s="101">
        <v>100</v>
      </c>
      <c r="J228" s="102">
        <v>10442</v>
      </c>
      <c r="K228" s="56">
        <v>100</v>
      </c>
    </row>
    <row r="229" spans="1:11" s="70" customFormat="1" ht="30" x14ac:dyDescent="0.2">
      <c r="A229" s="122"/>
      <c r="B229" s="48"/>
      <c r="C229" s="48"/>
      <c r="D229" s="48"/>
      <c r="E229" s="49"/>
      <c r="F229" s="103" t="s">
        <v>459</v>
      </c>
      <c r="G229" s="99">
        <v>2021</v>
      </c>
      <c r="H229" s="100">
        <v>346587299</v>
      </c>
      <c r="I229" s="101">
        <v>0</v>
      </c>
      <c r="J229" s="102">
        <v>2362603</v>
      </c>
      <c r="K229" s="56">
        <v>29.534435709370872</v>
      </c>
    </row>
    <row r="230" spans="1:11" s="70" customFormat="1" ht="15" x14ac:dyDescent="0.2">
      <c r="A230" s="122"/>
      <c r="B230" s="48"/>
      <c r="C230" s="48"/>
      <c r="D230" s="48"/>
      <c r="E230" s="49"/>
      <c r="F230" s="62" t="s">
        <v>120</v>
      </c>
      <c r="G230" s="67"/>
      <c r="H230" s="55"/>
      <c r="I230" s="65"/>
      <c r="J230" s="52"/>
      <c r="K230" s="56"/>
    </row>
    <row r="231" spans="1:11" s="70" customFormat="1" ht="45" x14ac:dyDescent="0.2">
      <c r="A231" s="122"/>
      <c r="B231" s="48"/>
      <c r="C231" s="48"/>
      <c r="D231" s="48"/>
      <c r="E231" s="49"/>
      <c r="F231" s="66" t="s">
        <v>121</v>
      </c>
      <c r="G231" s="67" t="s">
        <v>61</v>
      </c>
      <c r="H231" s="55">
        <v>75614654</v>
      </c>
      <c r="I231" s="65">
        <v>0.46038033844603715</v>
      </c>
      <c r="J231" s="52">
        <v>68659000</v>
      </c>
      <c r="K231" s="56">
        <v>91.261562871133421</v>
      </c>
    </row>
    <row r="232" spans="1:11" s="70" customFormat="1" ht="15" x14ac:dyDescent="0.2">
      <c r="A232" s="122"/>
      <c r="B232" s="48"/>
      <c r="C232" s="48"/>
      <c r="D232" s="48"/>
      <c r="E232" s="49"/>
      <c r="F232" s="66" t="s">
        <v>512</v>
      </c>
      <c r="G232" s="67"/>
      <c r="H232" s="55"/>
      <c r="I232" s="65"/>
      <c r="J232" s="52">
        <v>250000</v>
      </c>
      <c r="K232" s="56"/>
    </row>
    <row r="233" spans="1:11" s="130" customFormat="1" ht="45" x14ac:dyDescent="0.2">
      <c r="A233" s="135"/>
      <c r="B233" s="111"/>
      <c r="C233" s="111"/>
      <c r="D233" s="111"/>
      <c r="E233" s="113"/>
      <c r="F233" s="104" t="s">
        <v>122</v>
      </c>
      <c r="G233" s="99" t="s">
        <v>94</v>
      </c>
      <c r="H233" s="100">
        <v>158127428</v>
      </c>
      <c r="I233" s="101">
        <v>0.27338837130772786</v>
      </c>
      <c r="J233" s="102">
        <v>282000</v>
      </c>
      <c r="K233" s="118">
        <v>89.907460582992599</v>
      </c>
    </row>
    <row r="234" spans="1:11" s="130" customFormat="1" ht="15" x14ac:dyDescent="0.2">
      <c r="A234" s="135"/>
      <c r="B234" s="111"/>
      <c r="C234" s="111"/>
      <c r="D234" s="111"/>
      <c r="E234" s="113"/>
      <c r="F234" s="104" t="s">
        <v>512</v>
      </c>
      <c r="G234" s="99"/>
      <c r="H234" s="100"/>
      <c r="I234" s="101"/>
      <c r="J234" s="102">
        <v>182000</v>
      </c>
      <c r="K234" s="118"/>
    </row>
    <row r="235" spans="1:11" s="130" customFormat="1" ht="60" x14ac:dyDescent="0.2">
      <c r="A235" s="135"/>
      <c r="B235" s="111"/>
      <c r="C235" s="111"/>
      <c r="D235" s="111"/>
      <c r="E235" s="113"/>
      <c r="F235" s="104" t="s">
        <v>491</v>
      </c>
      <c r="G235" s="99">
        <v>2021</v>
      </c>
      <c r="H235" s="100"/>
      <c r="I235" s="101"/>
      <c r="J235" s="102">
        <v>50000</v>
      </c>
      <c r="K235" s="118"/>
    </row>
    <row r="236" spans="1:11" s="130" customFormat="1" ht="15" x14ac:dyDescent="0.2">
      <c r="A236" s="135"/>
      <c r="B236" s="111"/>
      <c r="C236" s="111"/>
      <c r="D236" s="111"/>
      <c r="E236" s="113"/>
      <c r="F236" s="104" t="s">
        <v>512</v>
      </c>
      <c r="G236" s="99"/>
      <c r="H236" s="100"/>
      <c r="I236" s="101"/>
      <c r="J236" s="102">
        <v>50000</v>
      </c>
      <c r="K236" s="118"/>
    </row>
    <row r="237" spans="1:11" s="130" customFormat="1" ht="45" x14ac:dyDescent="0.2">
      <c r="A237" s="135"/>
      <c r="B237" s="111"/>
      <c r="C237" s="111"/>
      <c r="D237" s="111"/>
      <c r="E237" s="113"/>
      <c r="F237" s="104" t="s">
        <v>492</v>
      </c>
      <c r="G237" s="99">
        <v>2021</v>
      </c>
      <c r="H237" s="100"/>
      <c r="I237" s="101"/>
      <c r="J237" s="102">
        <v>50000</v>
      </c>
      <c r="K237" s="118"/>
    </row>
    <row r="238" spans="1:11" s="130" customFormat="1" ht="15" x14ac:dyDescent="0.2">
      <c r="A238" s="135"/>
      <c r="B238" s="111"/>
      <c r="C238" s="111"/>
      <c r="D238" s="111"/>
      <c r="E238" s="113"/>
      <c r="F238" s="104" t="s">
        <v>512</v>
      </c>
      <c r="G238" s="99"/>
      <c r="H238" s="100"/>
      <c r="I238" s="101"/>
      <c r="J238" s="102">
        <v>50000</v>
      </c>
      <c r="K238" s="118"/>
    </row>
    <row r="239" spans="1:11" s="70" customFormat="1" ht="45" x14ac:dyDescent="0.2">
      <c r="A239" s="122"/>
      <c r="B239" s="48"/>
      <c r="C239" s="48"/>
      <c r="D239" s="48"/>
      <c r="E239" s="49"/>
      <c r="F239" s="66" t="s">
        <v>123</v>
      </c>
      <c r="G239" s="67" t="s">
        <v>511</v>
      </c>
      <c r="H239" s="55">
        <v>230762949</v>
      </c>
      <c r="I239" s="65">
        <v>4.1178365249613798</v>
      </c>
      <c r="J239" s="52">
        <v>1539100</v>
      </c>
      <c r="K239" s="56">
        <v>75.798900021857492</v>
      </c>
    </row>
    <row r="240" spans="1:11" s="70" customFormat="1" ht="15" x14ac:dyDescent="0.2">
      <c r="A240" s="122"/>
      <c r="B240" s="48"/>
      <c r="C240" s="48"/>
      <c r="D240" s="48"/>
      <c r="E240" s="49"/>
      <c r="F240" s="66" t="s">
        <v>512</v>
      </c>
      <c r="G240" s="67"/>
      <c r="H240" s="55"/>
      <c r="I240" s="65"/>
      <c r="J240" s="52">
        <v>1539100</v>
      </c>
      <c r="K240" s="56"/>
    </row>
    <row r="241" spans="1:11" s="70" customFormat="1" ht="45" x14ac:dyDescent="0.2">
      <c r="A241" s="122"/>
      <c r="B241" s="48"/>
      <c r="C241" s="48"/>
      <c r="D241" s="48"/>
      <c r="E241" s="49"/>
      <c r="F241" s="78" t="s">
        <v>311</v>
      </c>
      <c r="G241" s="67" t="s">
        <v>65</v>
      </c>
      <c r="H241" s="55">
        <v>2912495</v>
      </c>
      <c r="I241" s="65">
        <v>100</v>
      </c>
      <c r="J241" s="52">
        <v>10442</v>
      </c>
      <c r="K241" s="56">
        <v>100</v>
      </c>
    </row>
    <row r="242" spans="1:11" s="70" customFormat="1" ht="52.5" customHeight="1" x14ac:dyDescent="0.2">
      <c r="A242" s="122"/>
      <c r="B242" s="48"/>
      <c r="C242" s="48"/>
      <c r="D242" s="48"/>
      <c r="E242" s="49"/>
      <c r="F242" s="78" t="s">
        <v>569</v>
      </c>
      <c r="G242" s="67" t="s">
        <v>239</v>
      </c>
      <c r="H242" s="55">
        <v>374990000</v>
      </c>
      <c r="I242" s="65">
        <v>0</v>
      </c>
      <c r="J242" s="52">
        <v>2300000</v>
      </c>
      <c r="K242" s="56">
        <v>0.61334968932504874</v>
      </c>
    </row>
    <row r="243" spans="1:11" s="70" customFormat="1" ht="15" x14ac:dyDescent="0.2">
      <c r="A243" s="122"/>
      <c r="B243" s="48"/>
      <c r="C243" s="48"/>
      <c r="D243" s="48"/>
      <c r="E243" s="49"/>
      <c r="F243" s="78" t="s">
        <v>512</v>
      </c>
      <c r="G243" s="67"/>
      <c r="H243" s="55"/>
      <c r="I243" s="65"/>
      <c r="J243" s="52">
        <v>2300000</v>
      </c>
      <c r="K243" s="56"/>
    </row>
    <row r="244" spans="1:11" s="70" customFormat="1" ht="45" x14ac:dyDescent="0.2">
      <c r="A244" s="122"/>
      <c r="B244" s="48"/>
      <c r="C244" s="48"/>
      <c r="D244" s="48"/>
      <c r="E244" s="49"/>
      <c r="F244" s="78" t="s">
        <v>568</v>
      </c>
      <c r="G244" s="67" t="s">
        <v>239</v>
      </c>
      <c r="H244" s="55">
        <v>415800000</v>
      </c>
      <c r="I244" s="65">
        <v>0</v>
      </c>
      <c r="J244" s="52">
        <v>2800000</v>
      </c>
      <c r="K244" s="56">
        <v>0.67340067340067333</v>
      </c>
    </row>
    <row r="245" spans="1:11" s="70" customFormat="1" ht="15" x14ac:dyDescent="0.2">
      <c r="A245" s="122"/>
      <c r="B245" s="48"/>
      <c r="C245" s="48"/>
      <c r="D245" s="48"/>
      <c r="E245" s="49"/>
      <c r="F245" s="78" t="s">
        <v>512</v>
      </c>
      <c r="G245" s="67"/>
      <c r="H245" s="55"/>
      <c r="I245" s="65"/>
      <c r="J245" s="52">
        <v>2750000</v>
      </c>
      <c r="K245" s="56"/>
    </row>
    <row r="246" spans="1:11" s="70" customFormat="1" ht="15" x14ac:dyDescent="0.2">
      <c r="A246" s="122"/>
      <c r="B246" s="48"/>
      <c r="C246" s="48"/>
      <c r="D246" s="48"/>
      <c r="E246" s="49"/>
      <c r="F246" s="62" t="s">
        <v>124</v>
      </c>
      <c r="G246" s="67"/>
      <c r="H246" s="55"/>
      <c r="I246" s="65"/>
      <c r="J246" s="52"/>
      <c r="K246" s="56"/>
    </row>
    <row r="247" spans="1:11" s="70" customFormat="1" ht="45" x14ac:dyDescent="0.2">
      <c r="A247" s="122"/>
      <c r="B247" s="48"/>
      <c r="C247" s="48"/>
      <c r="D247" s="48"/>
      <c r="E247" s="49"/>
      <c r="F247" s="66" t="s">
        <v>125</v>
      </c>
      <c r="G247" s="67" t="s">
        <v>511</v>
      </c>
      <c r="H247" s="55">
        <v>47369975</v>
      </c>
      <c r="I247" s="65">
        <v>0.42431941329924711</v>
      </c>
      <c r="J247" s="52">
        <v>340000</v>
      </c>
      <c r="K247" s="56">
        <v>1.1420736447507096</v>
      </c>
    </row>
    <row r="248" spans="1:11" s="70" customFormat="1" ht="15" x14ac:dyDescent="0.2">
      <c r="A248" s="122"/>
      <c r="B248" s="48"/>
      <c r="C248" s="48"/>
      <c r="D248" s="48"/>
      <c r="E248" s="49"/>
      <c r="F248" s="66" t="s">
        <v>512</v>
      </c>
      <c r="G248" s="67"/>
      <c r="H248" s="55"/>
      <c r="I248" s="65"/>
      <c r="J248" s="52">
        <v>253055</v>
      </c>
      <c r="K248" s="56"/>
    </row>
    <row r="249" spans="1:11" s="70" customFormat="1" ht="45" x14ac:dyDescent="0.2">
      <c r="A249" s="122"/>
      <c r="B249" s="48"/>
      <c r="C249" s="48"/>
      <c r="D249" s="48"/>
      <c r="E249" s="49"/>
      <c r="F249" s="66" t="s">
        <v>126</v>
      </c>
      <c r="G249" s="67" t="s">
        <v>61</v>
      </c>
      <c r="H249" s="55">
        <v>146013413</v>
      </c>
      <c r="I249" s="65">
        <v>0.41330312578886164</v>
      </c>
      <c r="J249" s="52">
        <v>376000</v>
      </c>
      <c r="K249" s="56">
        <v>81.409514069779334</v>
      </c>
    </row>
    <row r="250" spans="1:11" s="70" customFormat="1" ht="15" x14ac:dyDescent="0.2">
      <c r="A250" s="122"/>
      <c r="B250" s="48"/>
      <c r="C250" s="48"/>
      <c r="D250" s="48"/>
      <c r="E250" s="49"/>
      <c r="F250" s="66" t="s">
        <v>512</v>
      </c>
      <c r="G250" s="67"/>
      <c r="H250" s="55"/>
      <c r="I250" s="65"/>
      <c r="J250" s="52">
        <v>376000</v>
      </c>
      <c r="K250" s="56"/>
    </row>
    <row r="251" spans="1:11" s="70" customFormat="1" ht="45" x14ac:dyDescent="0.2">
      <c r="A251" s="122"/>
      <c r="B251" s="48"/>
      <c r="C251" s="48"/>
      <c r="D251" s="48"/>
      <c r="E251" s="49"/>
      <c r="F251" s="66" t="s">
        <v>127</v>
      </c>
      <c r="G251" s="67" t="s">
        <v>61</v>
      </c>
      <c r="H251" s="55">
        <v>67443508</v>
      </c>
      <c r="I251" s="65">
        <v>0.46226539698972952</v>
      </c>
      <c r="J251" s="52">
        <v>223000</v>
      </c>
      <c r="K251" s="56">
        <v>25.963999381526833</v>
      </c>
    </row>
    <row r="252" spans="1:11" s="70" customFormat="1" ht="15" x14ac:dyDescent="0.2">
      <c r="A252" s="122"/>
      <c r="B252" s="48"/>
      <c r="C252" s="48"/>
      <c r="D252" s="48"/>
      <c r="E252" s="49"/>
      <c r="F252" s="66" t="s">
        <v>512</v>
      </c>
      <c r="G252" s="67"/>
      <c r="H252" s="55"/>
      <c r="I252" s="65"/>
      <c r="J252" s="52">
        <v>223000</v>
      </c>
      <c r="K252" s="56"/>
    </row>
    <row r="253" spans="1:11" s="70" customFormat="1" ht="45" x14ac:dyDescent="0.2">
      <c r="A253" s="122"/>
      <c r="B253" s="48"/>
      <c r="C253" s="48"/>
      <c r="D253" s="48"/>
      <c r="E253" s="49"/>
      <c r="F253" s="66" t="s">
        <v>128</v>
      </c>
      <c r="G253" s="67">
        <v>2021</v>
      </c>
      <c r="H253" s="55">
        <v>3486558209</v>
      </c>
      <c r="I253" s="65">
        <v>0</v>
      </c>
      <c r="J253" s="52">
        <v>1300000</v>
      </c>
      <c r="K253" s="56">
        <v>3.7286054672606789E-2</v>
      </c>
    </row>
    <row r="254" spans="1:11" s="70" customFormat="1" ht="15" x14ac:dyDescent="0.2">
      <c r="A254" s="122"/>
      <c r="B254" s="48"/>
      <c r="C254" s="48"/>
      <c r="D254" s="48"/>
      <c r="E254" s="49"/>
      <c r="F254" s="66" t="s">
        <v>512</v>
      </c>
      <c r="G254" s="67"/>
      <c r="H254" s="55"/>
      <c r="I254" s="65"/>
      <c r="J254" s="52">
        <v>1300000</v>
      </c>
      <c r="K254" s="56"/>
    </row>
    <row r="255" spans="1:11" s="70" customFormat="1" ht="60" x14ac:dyDescent="0.2">
      <c r="A255" s="122"/>
      <c r="B255" s="48"/>
      <c r="C255" s="48"/>
      <c r="D255" s="48"/>
      <c r="E255" s="49"/>
      <c r="F255" s="66" t="s">
        <v>129</v>
      </c>
      <c r="G255" s="67">
        <v>2021</v>
      </c>
      <c r="H255" s="55">
        <v>53791446</v>
      </c>
      <c r="I255" s="65">
        <v>0</v>
      </c>
      <c r="J255" s="52">
        <v>540568</v>
      </c>
      <c r="K255" s="56">
        <v>1.0049330148142885</v>
      </c>
    </row>
    <row r="256" spans="1:11" s="70" customFormat="1" ht="15" x14ac:dyDescent="0.2">
      <c r="A256" s="122"/>
      <c r="B256" s="48"/>
      <c r="C256" s="48"/>
      <c r="D256" s="48"/>
      <c r="E256" s="49"/>
      <c r="F256" s="66" t="s">
        <v>512</v>
      </c>
      <c r="G256" s="67"/>
      <c r="H256" s="55"/>
      <c r="I256" s="65"/>
      <c r="J256" s="52">
        <v>540568</v>
      </c>
      <c r="K256" s="56"/>
    </row>
    <row r="257" spans="1:11" s="70" customFormat="1" ht="45" x14ac:dyDescent="0.2">
      <c r="A257" s="122"/>
      <c r="B257" s="48"/>
      <c r="C257" s="48"/>
      <c r="D257" s="48"/>
      <c r="E257" s="49"/>
      <c r="F257" s="66" t="s">
        <v>130</v>
      </c>
      <c r="G257" s="67" t="s">
        <v>61</v>
      </c>
      <c r="H257" s="55">
        <v>142879055</v>
      </c>
      <c r="I257" s="65">
        <v>7.9066732349258606</v>
      </c>
      <c r="J257" s="52">
        <v>1026000</v>
      </c>
      <c r="K257" s="56">
        <v>92.331923667888205</v>
      </c>
    </row>
    <row r="258" spans="1:11" s="70" customFormat="1" ht="15" x14ac:dyDescent="0.2">
      <c r="A258" s="122"/>
      <c r="B258" s="48"/>
      <c r="C258" s="48"/>
      <c r="D258" s="48"/>
      <c r="E258" s="49"/>
      <c r="F258" s="66" t="s">
        <v>512</v>
      </c>
      <c r="G258" s="67"/>
      <c r="H258" s="55"/>
      <c r="I258" s="65"/>
      <c r="J258" s="52">
        <v>1026000</v>
      </c>
      <c r="K258" s="56"/>
    </row>
    <row r="259" spans="1:11" s="70" customFormat="1" ht="15" x14ac:dyDescent="0.2">
      <c r="A259" s="122"/>
      <c r="B259" s="48"/>
      <c r="C259" s="48"/>
      <c r="D259" s="48"/>
      <c r="E259" s="49"/>
      <c r="F259" s="88" t="s">
        <v>300</v>
      </c>
      <c r="G259" s="67"/>
      <c r="H259" s="55"/>
      <c r="I259" s="65"/>
      <c r="J259" s="52"/>
      <c r="K259" s="56"/>
    </row>
    <row r="260" spans="1:11" s="70" customFormat="1" ht="45" x14ac:dyDescent="0.2">
      <c r="A260" s="122"/>
      <c r="B260" s="48"/>
      <c r="C260" s="48"/>
      <c r="D260" s="48"/>
      <c r="E260" s="49"/>
      <c r="F260" s="104" t="s">
        <v>301</v>
      </c>
      <c r="G260" s="99">
        <v>2021</v>
      </c>
      <c r="H260" s="100">
        <v>3000000</v>
      </c>
      <c r="I260" s="101">
        <v>0</v>
      </c>
      <c r="J260" s="52">
        <v>100000</v>
      </c>
      <c r="K260" s="56">
        <v>3.3333333333333335</v>
      </c>
    </row>
    <row r="261" spans="1:11" s="70" customFormat="1" ht="15" x14ac:dyDescent="0.2">
      <c r="A261" s="122"/>
      <c r="B261" s="48"/>
      <c r="C261" s="48"/>
      <c r="D261" s="48"/>
      <c r="E261" s="49"/>
      <c r="F261" s="104" t="s">
        <v>512</v>
      </c>
      <c r="G261" s="99"/>
      <c r="H261" s="100"/>
      <c r="I261" s="101"/>
      <c r="J261" s="52">
        <v>100000</v>
      </c>
      <c r="K261" s="56"/>
    </row>
    <row r="262" spans="1:11" s="70" customFormat="1" ht="45.75" customHeight="1" x14ac:dyDescent="0.2">
      <c r="A262" s="122"/>
      <c r="B262" s="48"/>
      <c r="C262" s="48"/>
      <c r="D262" s="48"/>
      <c r="E262" s="49"/>
      <c r="F262" s="66" t="s">
        <v>506</v>
      </c>
      <c r="G262" s="67">
        <v>2021</v>
      </c>
      <c r="H262" s="55">
        <v>50000000</v>
      </c>
      <c r="I262" s="65">
        <v>0</v>
      </c>
      <c r="J262" s="52">
        <v>10000</v>
      </c>
      <c r="K262" s="56">
        <v>0.02</v>
      </c>
    </row>
    <row r="263" spans="1:11" s="70" customFormat="1" ht="15" x14ac:dyDescent="0.2">
      <c r="A263" s="122"/>
      <c r="B263" s="48"/>
      <c r="C263" s="48"/>
      <c r="D263" s="48"/>
      <c r="E263" s="49"/>
      <c r="F263" s="66" t="s">
        <v>512</v>
      </c>
      <c r="G263" s="67"/>
      <c r="H263" s="55"/>
      <c r="I263" s="65"/>
      <c r="J263" s="52">
        <v>10000</v>
      </c>
      <c r="K263" s="56"/>
    </row>
    <row r="264" spans="1:11" s="70" customFormat="1" ht="45" x14ac:dyDescent="0.2">
      <c r="A264" s="122"/>
      <c r="B264" s="48"/>
      <c r="C264" s="48"/>
      <c r="D264" s="48"/>
      <c r="E264" s="49"/>
      <c r="F264" s="66" t="s">
        <v>302</v>
      </c>
      <c r="G264" s="67">
        <v>2021</v>
      </c>
      <c r="H264" s="55">
        <v>3000000</v>
      </c>
      <c r="I264" s="65">
        <v>0</v>
      </c>
      <c r="J264" s="52">
        <v>100000</v>
      </c>
      <c r="K264" s="56">
        <v>3.3333333333333335</v>
      </c>
    </row>
    <row r="265" spans="1:11" s="70" customFormat="1" ht="15" x14ac:dyDescent="0.2">
      <c r="A265" s="122"/>
      <c r="B265" s="48"/>
      <c r="C265" s="48"/>
      <c r="D265" s="48"/>
      <c r="E265" s="49"/>
      <c r="F265" s="104" t="s">
        <v>512</v>
      </c>
      <c r="G265" s="99"/>
      <c r="H265" s="100"/>
      <c r="I265" s="101"/>
      <c r="J265" s="52">
        <v>100000</v>
      </c>
      <c r="K265" s="56"/>
    </row>
    <row r="266" spans="1:11" s="70" customFormat="1" ht="45" x14ac:dyDescent="0.2">
      <c r="A266" s="122"/>
      <c r="B266" s="48"/>
      <c r="C266" s="48"/>
      <c r="D266" s="48"/>
      <c r="E266" s="49"/>
      <c r="F266" s="104" t="s">
        <v>303</v>
      </c>
      <c r="G266" s="99">
        <v>2021</v>
      </c>
      <c r="H266" s="100">
        <v>3093621</v>
      </c>
      <c r="I266" s="101">
        <v>0</v>
      </c>
      <c r="J266" s="52">
        <v>2650000</v>
      </c>
      <c r="K266" s="56">
        <v>85.660137424720091</v>
      </c>
    </row>
    <row r="267" spans="1:11" s="70" customFormat="1" ht="15" x14ac:dyDescent="0.2">
      <c r="A267" s="122"/>
      <c r="B267" s="48"/>
      <c r="C267" s="48"/>
      <c r="D267" s="48"/>
      <c r="E267" s="49"/>
      <c r="F267" s="104" t="s">
        <v>512</v>
      </c>
      <c r="G267" s="99"/>
      <c r="H267" s="100"/>
      <c r="I267" s="101"/>
      <c r="J267" s="52">
        <v>2650000</v>
      </c>
      <c r="K267" s="56"/>
    </row>
    <row r="268" spans="1:11" s="70" customFormat="1" ht="45" x14ac:dyDescent="0.2">
      <c r="A268" s="122"/>
      <c r="B268" s="48"/>
      <c r="C268" s="48"/>
      <c r="D268" s="48"/>
      <c r="E268" s="49"/>
      <c r="F268" s="104" t="s">
        <v>209</v>
      </c>
      <c r="G268" s="99" t="s">
        <v>94</v>
      </c>
      <c r="H268" s="100">
        <v>69032573</v>
      </c>
      <c r="I268" s="101">
        <v>92.599096661223967</v>
      </c>
      <c r="J268" s="52">
        <v>510000</v>
      </c>
      <c r="K268" s="56">
        <v>93.337879061816224</v>
      </c>
    </row>
    <row r="269" spans="1:11" s="70" customFormat="1" ht="45" x14ac:dyDescent="0.2">
      <c r="A269" s="122"/>
      <c r="B269" s="48"/>
      <c r="C269" s="48"/>
      <c r="D269" s="48"/>
      <c r="E269" s="49"/>
      <c r="F269" s="104" t="s">
        <v>210</v>
      </c>
      <c r="G269" s="99" t="s">
        <v>94</v>
      </c>
      <c r="H269" s="100">
        <v>61279051</v>
      </c>
      <c r="I269" s="101">
        <v>90.579488575957228</v>
      </c>
      <c r="J269" s="52">
        <v>4183465</v>
      </c>
      <c r="K269" s="56">
        <v>92.632932582457912</v>
      </c>
    </row>
    <row r="270" spans="1:11" s="70" customFormat="1" ht="15" x14ac:dyDescent="0.2">
      <c r="A270" s="122"/>
      <c r="B270" s="48"/>
      <c r="C270" s="48"/>
      <c r="D270" s="48"/>
      <c r="E270" s="49"/>
      <c r="F270" s="104" t="s">
        <v>512</v>
      </c>
      <c r="G270" s="99"/>
      <c r="H270" s="100"/>
      <c r="I270" s="101"/>
      <c r="J270" s="52">
        <v>40000</v>
      </c>
      <c r="K270" s="56"/>
    </row>
    <row r="271" spans="1:11" s="70" customFormat="1" ht="45" x14ac:dyDescent="0.2">
      <c r="A271" s="122"/>
      <c r="B271" s="48"/>
      <c r="C271" s="48"/>
      <c r="D271" s="48"/>
      <c r="E271" s="49"/>
      <c r="F271" s="104" t="s">
        <v>570</v>
      </c>
      <c r="G271" s="99" t="s">
        <v>239</v>
      </c>
      <c r="H271" s="100">
        <v>100000000</v>
      </c>
      <c r="I271" s="101">
        <v>0</v>
      </c>
      <c r="J271" s="52">
        <v>1500000</v>
      </c>
      <c r="K271" s="56">
        <v>1.5</v>
      </c>
    </row>
    <row r="272" spans="1:11" s="70" customFormat="1" ht="15" x14ac:dyDescent="0.2">
      <c r="A272" s="122"/>
      <c r="B272" s="48"/>
      <c r="C272" s="48"/>
      <c r="D272" s="48"/>
      <c r="E272" s="49"/>
      <c r="F272" s="104" t="s">
        <v>512</v>
      </c>
      <c r="G272" s="99"/>
      <c r="H272" s="100"/>
      <c r="I272" s="101"/>
      <c r="J272" s="52">
        <v>1450000</v>
      </c>
      <c r="K272" s="56"/>
    </row>
    <row r="273" spans="1:11" s="70" customFormat="1" ht="15" x14ac:dyDescent="0.2">
      <c r="A273" s="122"/>
      <c r="B273" s="48"/>
      <c r="C273" s="48"/>
      <c r="D273" s="48"/>
      <c r="E273" s="49"/>
      <c r="F273" s="62" t="s">
        <v>131</v>
      </c>
      <c r="G273" s="67"/>
      <c r="H273" s="55"/>
      <c r="I273" s="65"/>
      <c r="J273" s="52"/>
      <c r="K273" s="56"/>
    </row>
    <row r="274" spans="1:11" s="70" customFormat="1" ht="45" x14ac:dyDescent="0.2">
      <c r="A274" s="122"/>
      <c r="B274" s="48"/>
      <c r="C274" s="48"/>
      <c r="D274" s="48"/>
      <c r="E274" s="49"/>
      <c r="F274" s="66" t="s">
        <v>132</v>
      </c>
      <c r="G274" s="67">
        <v>2021</v>
      </c>
      <c r="H274" s="55">
        <v>1892420282</v>
      </c>
      <c r="I274" s="65">
        <v>0</v>
      </c>
      <c r="J274" s="52">
        <v>1300000</v>
      </c>
      <c r="K274" s="56">
        <v>6.8695099728380532E-2</v>
      </c>
    </row>
    <row r="275" spans="1:11" s="70" customFormat="1" ht="15" x14ac:dyDescent="0.2">
      <c r="A275" s="122"/>
      <c r="B275" s="48"/>
      <c r="C275" s="48"/>
      <c r="D275" s="48"/>
      <c r="E275" s="49"/>
      <c r="F275" s="66" t="s">
        <v>512</v>
      </c>
      <c r="G275" s="67"/>
      <c r="H275" s="55"/>
      <c r="I275" s="65"/>
      <c r="J275" s="52">
        <v>1300000</v>
      </c>
      <c r="K275" s="56"/>
    </row>
    <row r="276" spans="1:11" s="70" customFormat="1" ht="45" x14ac:dyDescent="0.2">
      <c r="A276" s="122"/>
      <c r="B276" s="48"/>
      <c r="C276" s="48"/>
      <c r="D276" s="48"/>
      <c r="E276" s="49"/>
      <c r="F276" s="66" t="s">
        <v>133</v>
      </c>
      <c r="G276" s="99" t="s">
        <v>61</v>
      </c>
      <c r="H276" s="55">
        <v>64363590</v>
      </c>
      <c r="I276" s="65">
        <v>0.57419109157832871</v>
      </c>
      <c r="J276" s="52">
        <v>321000</v>
      </c>
      <c r="K276" s="56">
        <v>1.0729202643917159</v>
      </c>
    </row>
    <row r="277" spans="1:11" s="70" customFormat="1" ht="15" x14ac:dyDescent="0.2">
      <c r="A277" s="122"/>
      <c r="B277" s="48"/>
      <c r="C277" s="48"/>
      <c r="D277" s="48"/>
      <c r="E277" s="49"/>
      <c r="F277" s="66" t="s">
        <v>512</v>
      </c>
      <c r="G277" s="99"/>
      <c r="H277" s="55"/>
      <c r="I277" s="65"/>
      <c r="J277" s="52">
        <v>221000</v>
      </c>
      <c r="K277" s="56"/>
    </row>
    <row r="278" spans="1:11" s="70" customFormat="1" ht="45" x14ac:dyDescent="0.2">
      <c r="A278" s="122"/>
      <c r="B278" s="48"/>
      <c r="C278" s="48"/>
      <c r="D278" s="48"/>
      <c r="E278" s="49"/>
      <c r="F278" s="66" t="s">
        <v>134</v>
      </c>
      <c r="G278" s="99" t="s">
        <v>94</v>
      </c>
      <c r="H278" s="55">
        <v>25305207</v>
      </c>
      <c r="I278" s="65">
        <v>1.2631431942050504</v>
      </c>
      <c r="J278" s="52">
        <v>22774720</v>
      </c>
      <c r="K278" s="56">
        <v>91.263276368377461</v>
      </c>
    </row>
    <row r="279" spans="1:11" s="70" customFormat="1" ht="15" x14ac:dyDescent="0.2">
      <c r="A279" s="122"/>
      <c r="B279" s="48"/>
      <c r="C279" s="48"/>
      <c r="D279" s="48"/>
      <c r="E279" s="49"/>
      <c r="F279" s="66" t="s">
        <v>512</v>
      </c>
      <c r="G279" s="67"/>
      <c r="H279" s="55"/>
      <c r="I279" s="65"/>
      <c r="J279" s="52">
        <v>182000</v>
      </c>
      <c r="K279" s="56"/>
    </row>
    <row r="280" spans="1:11" s="70" customFormat="1" ht="60" x14ac:dyDescent="0.2">
      <c r="A280" s="122"/>
      <c r="B280" s="48"/>
      <c r="C280" s="48"/>
      <c r="D280" s="48"/>
      <c r="E280" s="49"/>
      <c r="F280" s="66" t="s">
        <v>135</v>
      </c>
      <c r="G280" s="67">
        <v>2021</v>
      </c>
      <c r="H280" s="55">
        <v>18695732</v>
      </c>
      <c r="I280" s="65">
        <v>0</v>
      </c>
      <c r="J280" s="52">
        <v>208942</v>
      </c>
      <c r="K280" s="56">
        <v>1.1175919723282297</v>
      </c>
    </row>
    <row r="281" spans="1:11" s="70" customFormat="1" ht="15" x14ac:dyDescent="0.2">
      <c r="A281" s="122"/>
      <c r="B281" s="48"/>
      <c r="C281" s="48"/>
      <c r="D281" s="48"/>
      <c r="E281" s="49"/>
      <c r="F281" s="66" t="s">
        <v>512</v>
      </c>
      <c r="G281" s="67"/>
      <c r="H281" s="55"/>
      <c r="I281" s="65"/>
      <c r="J281" s="52">
        <v>208942</v>
      </c>
      <c r="K281" s="56"/>
    </row>
    <row r="282" spans="1:11" s="70" customFormat="1" ht="48.75" customHeight="1" x14ac:dyDescent="0.2">
      <c r="A282" s="122"/>
      <c r="B282" s="48"/>
      <c r="C282" s="48"/>
      <c r="D282" s="48"/>
      <c r="E282" s="49"/>
      <c r="F282" s="66" t="s">
        <v>136</v>
      </c>
      <c r="G282" s="67" t="s">
        <v>61</v>
      </c>
      <c r="H282" s="55">
        <v>88337560</v>
      </c>
      <c r="I282" s="65">
        <v>2.3826784439144572E-2</v>
      </c>
      <c r="J282" s="52">
        <v>63239920</v>
      </c>
      <c r="K282" s="56">
        <v>71.6127635855009</v>
      </c>
    </row>
    <row r="283" spans="1:11" s="70" customFormat="1" ht="15" x14ac:dyDescent="0.2">
      <c r="A283" s="122"/>
      <c r="B283" s="48"/>
      <c r="C283" s="48"/>
      <c r="D283" s="48"/>
      <c r="E283" s="49"/>
      <c r="F283" s="66" t="s">
        <v>512</v>
      </c>
      <c r="G283" s="67"/>
      <c r="H283" s="55"/>
      <c r="I283" s="65"/>
      <c r="J283" s="52">
        <v>92000</v>
      </c>
      <c r="K283" s="56"/>
    </row>
    <row r="284" spans="1:11" s="70" customFormat="1" ht="45" x14ac:dyDescent="0.2">
      <c r="A284" s="122"/>
      <c r="B284" s="48"/>
      <c r="C284" s="48"/>
      <c r="D284" s="48"/>
      <c r="E284" s="49"/>
      <c r="F284" s="66" t="s">
        <v>137</v>
      </c>
      <c r="G284" s="67">
        <v>2021</v>
      </c>
      <c r="H284" s="55">
        <v>59201032</v>
      </c>
      <c r="I284" s="65">
        <v>0</v>
      </c>
      <c r="J284" s="52">
        <v>282374</v>
      </c>
      <c r="K284" s="56">
        <v>0.47697479327725234</v>
      </c>
    </row>
    <row r="285" spans="1:11" s="70" customFormat="1" ht="15" x14ac:dyDescent="0.2">
      <c r="A285" s="122"/>
      <c r="B285" s="48"/>
      <c r="C285" s="48"/>
      <c r="D285" s="48"/>
      <c r="E285" s="49"/>
      <c r="F285" s="66" t="s">
        <v>512</v>
      </c>
      <c r="G285" s="67"/>
      <c r="H285" s="55"/>
      <c r="I285" s="65"/>
      <c r="J285" s="52">
        <v>282374</v>
      </c>
      <c r="K285" s="56"/>
    </row>
    <row r="286" spans="1:11" s="70" customFormat="1" ht="45" x14ac:dyDescent="0.2">
      <c r="A286" s="122"/>
      <c r="B286" s="48"/>
      <c r="C286" s="48"/>
      <c r="D286" s="48"/>
      <c r="E286" s="49"/>
      <c r="F286" s="66" t="s">
        <v>304</v>
      </c>
      <c r="G286" s="67">
        <v>2021</v>
      </c>
      <c r="H286" s="55">
        <v>30000000</v>
      </c>
      <c r="I286" s="65">
        <v>0</v>
      </c>
      <c r="J286" s="52">
        <v>10000</v>
      </c>
      <c r="K286" s="56">
        <v>5.0333333333333332</v>
      </c>
    </row>
    <row r="287" spans="1:11" s="70" customFormat="1" ht="45" x14ac:dyDescent="0.2">
      <c r="A287" s="122"/>
      <c r="B287" s="48"/>
      <c r="C287" s="48"/>
      <c r="D287" s="48"/>
      <c r="E287" s="49"/>
      <c r="F287" s="66" t="s">
        <v>305</v>
      </c>
      <c r="G287" s="67">
        <v>2021</v>
      </c>
      <c r="H287" s="55">
        <v>5000000</v>
      </c>
      <c r="I287" s="65">
        <v>0</v>
      </c>
      <c r="J287" s="52">
        <v>100000</v>
      </c>
      <c r="K287" s="56">
        <v>2</v>
      </c>
    </row>
    <row r="288" spans="1:11" s="70" customFormat="1" ht="15" x14ac:dyDescent="0.2">
      <c r="A288" s="122"/>
      <c r="B288" s="48"/>
      <c r="C288" s="48"/>
      <c r="D288" s="48"/>
      <c r="E288" s="49"/>
      <c r="F288" s="66" t="s">
        <v>512</v>
      </c>
      <c r="G288" s="67"/>
      <c r="H288" s="55"/>
      <c r="I288" s="65"/>
      <c r="J288" s="52">
        <v>100000</v>
      </c>
      <c r="K288" s="56"/>
    </row>
    <row r="289" spans="1:11" s="70" customFormat="1" ht="60" x14ac:dyDescent="0.2">
      <c r="A289" s="122"/>
      <c r="B289" s="48"/>
      <c r="C289" s="48"/>
      <c r="D289" s="48"/>
      <c r="E289" s="49"/>
      <c r="F289" s="66" t="s">
        <v>507</v>
      </c>
      <c r="G289" s="67" t="s">
        <v>239</v>
      </c>
      <c r="H289" s="55">
        <v>50000000</v>
      </c>
      <c r="I289" s="65">
        <v>0</v>
      </c>
      <c r="J289" s="52">
        <v>10000</v>
      </c>
      <c r="K289" s="56">
        <v>0.02</v>
      </c>
    </row>
    <row r="290" spans="1:11" s="70" customFormat="1" ht="15" x14ac:dyDescent="0.2">
      <c r="A290" s="122"/>
      <c r="B290" s="48"/>
      <c r="C290" s="48"/>
      <c r="D290" s="48"/>
      <c r="E290" s="49"/>
      <c r="F290" s="66" t="s">
        <v>512</v>
      </c>
      <c r="G290" s="67"/>
      <c r="H290" s="55"/>
      <c r="I290" s="65"/>
      <c r="J290" s="52">
        <v>10000</v>
      </c>
      <c r="K290" s="56"/>
    </row>
    <row r="291" spans="1:11" s="70" customFormat="1" ht="48" customHeight="1" x14ac:dyDescent="0.2">
      <c r="A291" s="122"/>
      <c r="B291" s="48"/>
      <c r="C291" s="48"/>
      <c r="D291" s="48"/>
      <c r="E291" s="49"/>
      <c r="F291" s="66" t="s">
        <v>508</v>
      </c>
      <c r="G291" s="67" t="s">
        <v>239</v>
      </c>
      <c r="H291" s="55">
        <v>250912000</v>
      </c>
      <c r="I291" s="65">
        <v>0</v>
      </c>
      <c r="J291" s="52">
        <v>1760000</v>
      </c>
      <c r="K291" s="56">
        <v>0.7014411427113888</v>
      </c>
    </row>
    <row r="292" spans="1:11" s="70" customFormat="1" ht="15" x14ac:dyDescent="0.2">
      <c r="A292" s="122"/>
      <c r="B292" s="48"/>
      <c r="C292" s="48"/>
      <c r="D292" s="48"/>
      <c r="E292" s="49"/>
      <c r="F292" s="66" t="s">
        <v>512</v>
      </c>
      <c r="G292" s="67"/>
      <c r="H292" s="55"/>
      <c r="I292" s="65"/>
      <c r="J292" s="52">
        <v>1710000</v>
      </c>
      <c r="K292" s="56"/>
    </row>
    <row r="293" spans="1:11" s="70" customFormat="1" ht="45" x14ac:dyDescent="0.2">
      <c r="A293" s="122"/>
      <c r="B293" s="48"/>
      <c r="C293" s="48"/>
      <c r="D293" s="48"/>
      <c r="E293" s="49"/>
      <c r="F293" s="66" t="s">
        <v>571</v>
      </c>
      <c r="G293" s="67" t="s">
        <v>239</v>
      </c>
      <c r="H293" s="55">
        <v>85523000</v>
      </c>
      <c r="I293" s="65">
        <v>0</v>
      </c>
      <c r="J293" s="52">
        <v>2500000</v>
      </c>
      <c r="K293" s="56">
        <v>2.9231902529144209</v>
      </c>
    </row>
    <row r="294" spans="1:11" s="70" customFormat="1" ht="15" x14ac:dyDescent="0.2">
      <c r="A294" s="122"/>
      <c r="B294" s="48"/>
      <c r="C294" s="48"/>
      <c r="D294" s="48"/>
      <c r="E294" s="49"/>
      <c r="F294" s="66" t="s">
        <v>512</v>
      </c>
      <c r="G294" s="67"/>
      <c r="H294" s="55"/>
      <c r="I294" s="65"/>
      <c r="J294" s="52">
        <v>2450000</v>
      </c>
      <c r="K294" s="56"/>
    </row>
    <row r="295" spans="1:11" s="70" customFormat="1" ht="45" x14ac:dyDescent="0.2">
      <c r="A295" s="122"/>
      <c r="B295" s="48"/>
      <c r="C295" s="48"/>
      <c r="D295" s="48"/>
      <c r="E295" s="49"/>
      <c r="F295" s="66" t="s">
        <v>572</v>
      </c>
      <c r="G295" s="67" t="s">
        <v>239</v>
      </c>
      <c r="H295" s="55">
        <v>104720000</v>
      </c>
      <c r="I295" s="65">
        <v>0</v>
      </c>
      <c r="J295" s="52">
        <v>850000</v>
      </c>
      <c r="K295" s="56">
        <v>0.81168831168831157</v>
      </c>
    </row>
    <row r="296" spans="1:11" s="70" customFormat="1" ht="15" x14ac:dyDescent="0.2">
      <c r="A296" s="122"/>
      <c r="B296" s="48"/>
      <c r="C296" s="48"/>
      <c r="D296" s="48"/>
      <c r="E296" s="49"/>
      <c r="F296" s="66" t="s">
        <v>512</v>
      </c>
      <c r="G296" s="67"/>
      <c r="H296" s="55"/>
      <c r="I296" s="65"/>
      <c r="J296" s="52">
        <v>800000</v>
      </c>
      <c r="K296" s="56"/>
    </row>
    <row r="297" spans="1:11" s="70" customFormat="1" ht="45" x14ac:dyDescent="0.2">
      <c r="A297" s="122"/>
      <c r="B297" s="48"/>
      <c r="C297" s="48"/>
      <c r="D297" s="48"/>
      <c r="E297" s="49"/>
      <c r="F297" s="66" t="s">
        <v>573</v>
      </c>
      <c r="G297" s="67" t="s">
        <v>239</v>
      </c>
      <c r="H297" s="55">
        <v>231000000</v>
      </c>
      <c r="I297" s="65">
        <v>0</v>
      </c>
      <c r="J297" s="52">
        <v>1600000</v>
      </c>
      <c r="K297" s="56">
        <v>0.69264069264069261</v>
      </c>
    </row>
    <row r="298" spans="1:11" s="70" customFormat="1" ht="15" x14ac:dyDescent="0.2">
      <c r="A298" s="122"/>
      <c r="B298" s="48"/>
      <c r="C298" s="48"/>
      <c r="D298" s="48"/>
      <c r="E298" s="49"/>
      <c r="F298" s="66" t="s">
        <v>512</v>
      </c>
      <c r="G298" s="67"/>
      <c r="H298" s="55"/>
      <c r="I298" s="65"/>
      <c r="J298" s="52">
        <v>1550000</v>
      </c>
      <c r="K298" s="56"/>
    </row>
    <row r="299" spans="1:11" s="70" customFormat="1" ht="15" x14ac:dyDescent="0.2">
      <c r="A299" s="122"/>
      <c r="B299" s="48"/>
      <c r="C299" s="48"/>
      <c r="D299" s="48"/>
      <c r="E299" s="49"/>
      <c r="F299" s="62" t="s">
        <v>138</v>
      </c>
      <c r="G299" s="67"/>
      <c r="H299" s="55"/>
      <c r="I299" s="65"/>
      <c r="J299" s="52"/>
      <c r="K299" s="56"/>
    </row>
    <row r="300" spans="1:11" s="70" customFormat="1" ht="45" x14ac:dyDescent="0.2">
      <c r="A300" s="122"/>
      <c r="B300" s="48"/>
      <c r="C300" s="48"/>
      <c r="D300" s="48"/>
      <c r="E300" s="49"/>
      <c r="F300" s="66" t="s">
        <v>139</v>
      </c>
      <c r="G300" s="67">
        <v>2021</v>
      </c>
      <c r="H300" s="55">
        <v>101684566</v>
      </c>
      <c r="I300" s="65">
        <v>0</v>
      </c>
      <c r="J300" s="52">
        <v>405200</v>
      </c>
      <c r="K300" s="56">
        <v>0.39848721978122026</v>
      </c>
    </row>
    <row r="301" spans="1:11" s="70" customFormat="1" ht="15" x14ac:dyDescent="0.2">
      <c r="A301" s="122"/>
      <c r="B301" s="48"/>
      <c r="C301" s="48"/>
      <c r="D301" s="48"/>
      <c r="E301" s="49"/>
      <c r="F301" s="66" t="s">
        <v>512</v>
      </c>
      <c r="G301" s="67"/>
      <c r="H301" s="55"/>
      <c r="I301" s="65"/>
      <c r="J301" s="52">
        <v>405200</v>
      </c>
      <c r="K301" s="56"/>
    </row>
    <row r="302" spans="1:11" s="70" customFormat="1" ht="46.5" customHeight="1" x14ac:dyDescent="0.2">
      <c r="A302" s="122"/>
      <c r="B302" s="48"/>
      <c r="C302" s="48"/>
      <c r="D302" s="48"/>
      <c r="E302" s="49"/>
      <c r="F302" s="66" t="s">
        <v>140</v>
      </c>
      <c r="G302" s="67">
        <v>2021</v>
      </c>
      <c r="H302" s="55">
        <v>295031045</v>
      </c>
      <c r="I302" s="65">
        <v>0</v>
      </c>
      <c r="J302" s="52">
        <v>804151</v>
      </c>
      <c r="K302" s="56">
        <v>0.27256487533371276</v>
      </c>
    </row>
    <row r="303" spans="1:11" s="70" customFormat="1" ht="15" x14ac:dyDescent="0.2">
      <c r="A303" s="122"/>
      <c r="B303" s="48"/>
      <c r="C303" s="48"/>
      <c r="D303" s="48"/>
      <c r="E303" s="49"/>
      <c r="F303" s="66" t="s">
        <v>512</v>
      </c>
      <c r="G303" s="67"/>
      <c r="H303" s="55"/>
      <c r="I303" s="65"/>
      <c r="J303" s="52">
        <v>804151</v>
      </c>
      <c r="K303" s="56"/>
    </row>
    <row r="304" spans="1:11" s="70" customFormat="1" ht="38.25" customHeight="1" x14ac:dyDescent="0.2">
      <c r="A304" s="122"/>
      <c r="B304" s="48"/>
      <c r="C304" s="48"/>
      <c r="D304" s="48"/>
      <c r="E304" s="49"/>
      <c r="F304" s="78" t="s">
        <v>306</v>
      </c>
      <c r="G304" s="67">
        <v>2021</v>
      </c>
      <c r="H304" s="55">
        <v>50000000</v>
      </c>
      <c r="I304" s="65">
        <v>0</v>
      </c>
      <c r="J304" s="52">
        <v>10000</v>
      </c>
      <c r="K304" s="56">
        <v>3.02</v>
      </c>
    </row>
    <row r="305" spans="1:11" s="70" customFormat="1" ht="30" x14ac:dyDescent="0.2">
      <c r="A305" s="122"/>
      <c r="B305" s="48"/>
      <c r="C305" s="48"/>
      <c r="D305" s="48"/>
      <c r="E305" s="49"/>
      <c r="F305" s="78" t="s">
        <v>307</v>
      </c>
      <c r="G305" s="67">
        <v>2021</v>
      </c>
      <c r="H305" s="55">
        <v>10000000</v>
      </c>
      <c r="I305" s="65">
        <v>0</v>
      </c>
      <c r="J305" s="52">
        <v>10000</v>
      </c>
      <c r="K305" s="56">
        <v>5.0999999999999996</v>
      </c>
    </row>
    <row r="306" spans="1:11" s="70" customFormat="1" ht="45" x14ac:dyDescent="0.2">
      <c r="A306" s="122"/>
      <c r="B306" s="48"/>
      <c r="C306" s="48"/>
      <c r="D306" s="48"/>
      <c r="E306" s="49"/>
      <c r="F306" s="104" t="s">
        <v>574</v>
      </c>
      <c r="G306" s="99" t="s">
        <v>239</v>
      </c>
      <c r="H306" s="100">
        <v>109802000</v>
      </c>
      <c r="I306" s="101">
        <v>0.91073022349319688</v>
      </c>
      <c r="J306" s="102">
        <v>900000</v>
      </c>
      <c r="K306" s="118">
        <v>1.7303874246370741</v>
      </c>
    </row>
    <row r="307" spans="1:11" s="70" customFormat="1" ht="15" x14ac:dyDescent="0.2">
      <c r="A307" s="122"/>
      <c r="B307" s="48"/>
      <c r="C307" s="48"/>
      <c r="D307" s="48"/>
      <c r="E307" s="49"/>
      <c r="F307" s="104" t="s">
        <v>512</v>
      </c>
      <c r="G307" s="99"/>
      <c r="H307" s="100"/>
      <c r="I307" s="101"/>
      <c r="J307" s="102">
        <v>850000</v>
      </c>
      <c r="K307" s="118"/>
    </row>
    <row r="308" spans="1:11" s="70" customFormat="1" ht="15" x14ac:dyDescent="0.2">
      <c r="A308" s="122"/>
      <c r="B308" s="48"/>
      <c r="C308" s="48"/>
      <c r="D308" s="48"/>
      <c r="E308" s="49"/>
      <c r="F308" s="146" t="s">
        <v>308</v>
      </c>
      <c r="G308" s="67"/>
      <c r="H308" s="55"/>
      <c r="I308" s="65"/>
      <c r="J308" s="52"/>
      <c r="K308" s="56"/>
    </row>
    <row r="309" spans="1:11" s="70" customFormat="1" ht="49.5" customHeight="1" x14ac:dyDescent="0.2">
      <c r="A309" s="122"/>
      <c r="B309" s="48"/>
      <c r="C309" s="48"/>
      <c r="D309" s="48"/>
      <c r="E309" s="49"/>
      <c r="F309" s="78" t="s">
        <v>309</v>
      </c>
      <c r="G309" s="67" t="s">
        <v>65</v>
      </c>
      <c r="H309" s="55">
        <v>3797784</v>
      </c>
      <c r="I309" s="65">
        <v>100</v>
      </c>
      <c r="J309" s="52">
        <v>10442</v>
      </c>
      <c r="K309" s="56">
        <v>100</v>
      </c>
    </row>
    <row r="310" spans="1:11" s="70" customFormat="1" ht="50.25" customHeight="1" x14ac:dyDescent="0.2">
      <c r="A310" s="122"/>
      <c r="B310" s="48"/>
      <c r="C310" s="48"/>
      <c r="D310" s="48"/>
      <c r="E310" s="49"/>
      <c r="F310" s="78" t="s">
        <v>310</v>
      </c>
      <c r="G310" s="67" t="s">
        <v>65</v>
      </c>
      <c r="H310" s="55">
        <v>4173444</v>
      </c>
      <c r="I310" s="65">
        <v>100</v>
      </c>
      <c r="J310" s="52">
        <v>10442</v>
      </c>
      <c r="K310" s="56">
        <v>100</v>
      </c>
    </row>
    <row r="311" spans="1:11" s="70" customFormat="1" ht="45" x14ac:dyDescent="0.2">
      <c r="A311" s="122"/>
      <c r="B311" s="48"/>
      <c r="C311" s="48"/>
      <c r="D311" s="48"/>
      <c r="E311" s="49"/>
      <c r="F311" s="78" t="s">
        <v>575</v>
      </c>
      <c r="G311" s="67" t="s">
        <v>239</v>
      </c>
      <c r="H311" s="55">
        <v>40000000</v>
      </c>
      <c r="I311" s="65">
        <v>0</v>
      </c>
      <c r="J311" s="52">
        <v>1510000</v>
      </c>
      <c r="K311" s="56">
        <v>3.7749999999999999</v>
      </c>
    </row>
    <row r="312" spans="1:11" s="70" customFormat="1" ht="15" x14ac:dyDescent="0.2">
      <c r="A312" s="122"/>
      <c r="B312" s="48"/>
      <c r="C312" s="48"/>
      <c r="D312" s="48"/>
      <c r="E312" s="49"/>
      <c r="F312" s="78" t="s">
        <v>512</v>
      </c>
      <c r="G312" s="67"/>
      <c r="H312" s="55"/>
      <c r="I312" s="65"/>
      <c r="J312" s="52">
        <v>1460000</v>
      </c>
      <c r="K312" s="56"/>
    </row>
    <row r="313" spans="1:11" s="70" customFormat="1" ht="60" x14ac:dyDescent="0.2">
      <c r="A313" s="122"/>
      <c r="B313" s="48"/>
      <c r="C313" s="48"/>
      <c r="D313" s="48"/>
      <c r="E313" s="49"/>
      <c r="F313" s="78" t="s">
        <v>515</v>
      </c>
      <c r="G313" s="67">
        <v>2021</v>
      </c>
      <c r="H313" s="55">
        <v>81954265</v>
      </c>
      <c r="I313" s="65">
        <v>0</v>
      </c>
      <c r="J313" s="52">
        <v>10000</v>
      </c>
      <c r="K313" s="56">
        <v>1.220192750188169E-2</v>
      </c>
    </row>
    <row r="314" spans="1:11" s="70" customFormat="1" ht="15" x14ac:dyDescent="0.2">
      <c r="A314" s="122"/>
      <c r="B314" s="48"/>
      <c r="C314" s="48"/>
      <c r="D314" s="48"/>
      <c r="E314" s="49"/>
      <c r="F314" s="78" t="s">
        <v>512</v>
      </c>
      <c r="G314" s="67"/>
      <c r="H314" s="55"/>
      <c r="I314" s="65"/>
      <c r="J314" s="52">
        <v>10000</v>
      </c>
      <c r="K314" s="56"/>
    </row>
    <row r="315" spans="1:11" s="70" customFormat="1" ht="15" x14ac:dyDescent="0.2">
      <c r="A315" s="122"/>
      <c r="B315" s="48"/>
      <c r="C315" s="48"/>
      <c r="D315" s="48"/>
      <c r="E315" s="49"/>
      <c r="F315" s="146" t="s">
        <v>312</v>
      </c>
      <c r="G315" s="67"/>
      <c r="H315" s="55"/>
      <c r="I315" s="65"/>
      <c r="J315" s="52"/>
      <c r="K315" s="56"/>
    </row>
    <row r="316" spans="1:11" s="70" customFormat="1" ht="45" x14ac:dyDescent="0.2">
      <c r="A316" s="122"/>
      <c r="B316" s="48"/>
      <c r="C316" s="48"/>
      <c r="D316" s="48"/>
      <c r="E316" s="49"/>
      <c r="F316" s="78" t="s">
        <v>314</v>
      </c>
      <c r="G316" s="67">
        <v>2021</v>
      </c>
      <c r="H316" s="55">
        <v>10000000</v>
      </c>
      <c r="I316" s="65">
        <v>0</v>
      </c>
      <c r="J316" s="52">
        <v>2650000</v>
      </c>
      <c r="K316" s="56">
        <v>26.5</v>
      </c>
    </row>
    <row r="317" spans="1:11" s="70" customFormat="1" ht="15" x14ac:dyDescent="0.2">
      <c r="A317" s="122"/>
      <c r="B317" s="48"/>
      <c r="C317" s="48"/>
      <c r="D317" s="48"/>
      <c r="E317" s="128"/>
      <c r="F317" s="78" t="s">
        <v>512</v>
      </c>
      <c r="G317" s="67"/>
      <c r="H317" s="55"/>
      <c r="I317" s="65"/>
      <c r="J317" s="52">
        <v>2650000</v>
      </c>
      <c r="K317" s="56"/>
    </row>
    <row r="318" spans="1:11" s="70" customFormat="1" ht="45" x14ac:dyDescent="0.2">
      <c r="A318" s="122"/>
      <c r="B318" s="48"/>
      <c r="C318" s="48"/>
      <c r="D318" s="48"/>
      <c r="E318" s="128"/>
      <c r="F318" s="78" t="s">
        <v>576</v>
      </c>
      <c r="G318" s="67" t="s">
        <v>239</v>
      </c>
      <c r="H318" s="55">
        <v>270609000</v>
      </c>
      <c r="I318" s="65">
        <v>0</v>
      </c>
      <c r="J318" s="52">
        <v>1800000</v>
      </c>
      <c r="K318" s="56">
        <v>0.66516634701728328</v>
      </c>
    </row>
    <row r="319" spans="1:11" s="70" customFormat="1" ht="15" x14ac:dyDescent="0.2">
      <c r="A319" s="122"/>
      <c r="B319" s="48"/>
      <c r="C319" s="48"/>
      <c r="D319" s="48"/>
      <c r="E319" s="128"/>
      <c r="F319" s="78" t="s">
        <v>512</v>
      </c>
      <c r="G319" s="67"/>
      <c r="H319" s="55"/>
      <c r="I319" s="65"/>
      <c r="J319" s="52">
        <v>1750000</v>
      </c>
      <c r="K319" s="56"/>
    </row>
    <row r="320" spans="1:11" s="70" customFormat="1" ht="15" x14ac:dyDescent="0.2">
      <c r="A320" s="122"/>
      <c r="B320" s="48"/>
      <c r="C320" s="48"/>
      <c r="D320" s="48"/>
      <c r="E320" s="128"/>
      <c r="F320" s="147" t="s">
        <v>75</v>
      </c>
      <c r="G320" s="67"/>
      <c r="H320" s="55"/>
      <c r="I320" s="65"/>
      <c r="J320" s="52"/>
      <c r="K320" s="56"/>
    </row>
    <row r="321" spans="1:11" s="70" customFormat="1" ht="30" x14ac:dyDescent="0.2">
      <c r="A321" s="122"/>
      <c r="B321" s="48"/>
      <c r="C321" s="48"/>
      <c r="D321" s="48"/>
      <c r="E321" s="128"/>
      <c r="F321" s="103" t="s">
        <v>313</v>
      </c>
      <c r="G321" s="99">
        <v>2021</v>
      </c>
      <c r="H321" s="100">
        <v>7520090</v>
      </c>
      <c r="I321" s="101">
        <v>90.758262201649188</v>
      </c>
      <c r="J321" s="102">
        <v>363486</v>
      </c>
      <c r="K321" s="118">
        <v>90.758268318597246</v>
      </c>
    </row>
    <row r="322" spans="1:11" s="70" customFormat="1" ht="45" x14ac:dyDescent="0.2">
      <c r="A322" s="122"/>
      <c r="B322" s="48"/>
      <c r="C322" s="48"/>
      <c r="D322" s="48"/>
      <c r="E322" s="128"/>
      <c r="F322" s="66" t="s">
        <v>577</v>
      </c>
      <c r="G322" s="67" t="s">
        <v>239</v>
      </c>
      <c r="H322" s="55">
        <v>8971002</v>
      </c>
      <c r="I322" s="65">
        <v>0</v>
      </c>
      <c r="J322" s="52">
        <v>10000</v>
      </c>
      <c r="K322" s="56">
        <v>0.11147026831562405</v>
      </c>
    </row>
    <row r="323" spans="1:11" s="70" customFormat="1" ht="45" x14ac:dyDescent="0.2">
      <c r="A323" s="122"/>
      <c r="B323" s="48"/>
      <c r="C323" s="48"/>
      <c r="D323" s="48"/>
      <c r="E323" s="128"/>
      <c r="F323" s="66" t="s">
        <v>578</v>
      </c>
      <c r="G323" s="67" t="s">
        <v>239</v>
      </c>
      <c r="H323" s="55">
        <v>9000000</v>
      </c>
      <c r="I323" s="65">
        <v>0</v>
      </c>
      <c r="J323" s="52">
        <v>10000</v>
      </c>
      <c r="K323" s="56">
        <v>0.1111111111111111</v>
      </c>
    </row>
    <row r="324" spans="1:11" s="70" customFormat="1" ht="30" x14ac:dyDescent="0.2">
      <c r="A324" s="122"/>
      <c r="B324" s="48"/>
      <c r="C324" s="48"/>
      <c r="D324" s="48"/>
      <c r="E324" s="128"/>
      <c r="F324" s="66" t="s">
        <v>509</v>
      </c>
      <c r="G324" s="67" t="s">
        <v>239</v>
      </c>
      <c r="H324" s="55">
        <v>18000000</v>
      </c>
      <c r="I324" s="65">
        <v>0</v>
      </c>
      <c r="J324" s="52">
        <v>10000</v>
      </c>
      <c r="K324" s="56">
        <v>5.5555555555555552E-2</v>
      </c>
    </row>
    <row r="325" spans="1:11" s="70" customFormat="1" ht="45" x14ac:dyDescent="0.2">
      <c r="A325" s="122"/>
      <c r="B325" s="48"/>
      <c r="C325" s="48"/>
      <c r="D325" s="48"/>
      <c r="E325" s="128"/>
      <c r="F325" s="66" t="s">
        <v>579</v>
      </c>
      <c r="G325" s="67" t="s">
        <v>239</v>
      </c>
      <c r="H325" s="55">
        <v>11037000</v>
      </c>
      <c r="I325" s="65">
        <v>0</v>
      </c>
      <c r="J325" s="52">
        <v>10000</v>
      </c>
      <c r="K325" s="56">
        <v>9.0604330887016402E-2</v>
      </c>
    </row>
    <row r="326" spans="1:11" s="70" customFormat="1" ht="42.75" x14ac:dyDescent="0.2">
      <c r="A326" s="122"/>
      <c r="B326" s="105" t="s">
        <v>402</v>
      </c>
      <c r="C326" s="105" t="s">
        <v>403</v>
      </c>
      <c r="D326" s="105" t="s">
        <v>11</v>
      </c>
      <c r="E326" s="106" t="s">
        <v>404</v>
      </c>
      <c r="F326" s="107"/>
      <c r="G326" s="107"/>
      <c r="H326" s="108"/>
      <c r="I326" s="109"/>
      <c r="J326" s="110">
        <f>J328+J330</f>
        <v>10700000</v>
      </c>
      <c r="K326" s="56"/>
    </row>
    <row r="327" spans="1:11" s="70" customFormat="1" ht="15" x14ac:dyDescent="0.2">
      <c r="A327" s="122"/>
      <c r="B327" s="111"/>
      <c r="C327" s="111"/>
      <c r="D327" s="112"/>
      <c r="E327" s="113"/>
      <c r="F327" s="114" t="s">
        <v>337</v>
      </c>
      <c r="G327" s="107"/>
      <c r="H327" s="108"/>
      <c r="I327" s="109"/>
      <c r="J327" s="110"/>
      <c r="K327" s="56"/>
    </row>
    <row r="328" spans="1:11" s="70" customFormat="1" ht="45" x14ac:dyDescent="0.2">
      <c r="A328" s="122"/>
      <c r="B328" s="111"/>
      <c r="C328" s="111"/>
      <c r="D328" s="112"/>
      <c r="E328" s="113"/>
      <c r="F328" s="115" t="s">
        <v>405</v>
      </c>
      <c r="G328" s="116" t="s">
        <v>65</v>
      </c>
      <c r="H328" s="100">
        <v>70298692</v>
      </c>
      <c r="I328" s="101">
        <v>28.118890177928201</v>
      </c>
      <c r="J328" s="102">
        <v>10000000</v>
      </c>
      <c r="K328" s="56">
        <v>42.343905915063111</v>
      </c>
    </row>
    <row r="329" spans="1:11" s="70" customFormat="1" ht="15" x14ac:dyDescent="0.2">
      <c r="A329" s="122"/>
      <c r="B329" s="48"/>
      <c r="C329" s="48"/>
      <c r="D329" s="48"/>
      <c r="E329" s="49"/>
      <c r="F329" s="129" t="s">
        <v>482</v>
      </c>
      <c r="G329" s="67"/>
      <c r="H329" s="55"/>
      <c r="I329" s="65"/>
      <c r="J329" s="102"/>
      <c r="K329" s="56"/>
    </row>
    <row r="330" spans="1:11" s="70" customFormat="1" ht="60" x14ac:dyDescent="0.2">
      <c r="A330" s="122"/>
      <c r="B330" s="48"/>
      <c r="C330" s="48"/>
      <c r="D330" s="48"/>
      <c r="E330" s="49"/>
      <c r="F330" s="78" t="s">
        <v>483</v>
      </c>
      <c r="G330" s="67">
        <v>2021</v>
      </c>
      <c r="H330" s="55">
        <v>700000</v>
      </c>
      <c r="I330" s="65">
        <v>0</v>
      </c>
      <c r="J330" s="102">
        <v>700000</v>
      </c>
      <c r="K330" s="56">
        <v>100</v>
      </c>
    </row>
    <row r="331" spans="1:11" s="70" customFormat="1" ht="15" x14ac:dyDescent="0.2">
      <c r="A331" s="122"/>
      <c r="B331" s="48"/>
      <c r="C331" s="48"/>
      <c r="D331" s="48"/>
      <c r="E331" s="49"/>
      <c r="F331" s="78" t="s">
        <v>512</v>
      </c>
      <c r="G331" s="67"/>
      <c r="H331" s="55"/>
      <c r="I331" s="65"/>
      <c r="J331" s="102">
        <v>700000</v>
      </c>
      <c r="K331" s="56"/>
    </row>
    <row r="332" spans="1:11" s="70" customFormat="1" ht="15" x14ac:dyDescent="0.2">
      <c r="A332" s="122"/>
      <c r="B332" s="105" t="s">
        <v>315</v>
      </c>
      <c r="C332" s="105" t="s">
        <v>316</v>
      </c>
      <c r="D332" s="105" t="s">
        <v>317</v>
      </c>
      <c r="E332" s="106" t="s">
        <v>318</v>
      </c>
      <c r="F332" s="107"/>
      <c r="G332" s="107"/>
      <c r="H332" s="108"/>
      <c r="I332" s="109"/>
      <c r="J332" s="110">
        <v>405200</v>
      </c>
      <c r="K332" s="56"/>
    </row>
    <row r="333" spans="1:11" s="70" customFormat="1" ht="15" x14ac:dyDescent="0.2">
      <c r="A333" s="122"/>
      <c r="B333" s="111"/>
      <c r="C333" s="111"/>
      <c r="D333" s="112"/>
      <c r="E333" s="113"/>
      <c r="F333" s="114" t="s">
        <v>70</v>
      </c>
      <c r="G333" s="107"/>
      <c r="H333" s="108"/>
      <c r="I333" s="109"/>
      <c r="J333" s="110"/>
      <c r="K333" s="56"/>
    </row>
    <row r="334" spans="1:11" s="70" customFormat="1" ht="45" x14ac:dyDescent="0.2">
      <c r="A334" s="122"/>
      <c r="B334" s="111"/>
      <c r="C334" s="111"/>
      <c r="D334" s="112"/>
      <c r="E334" s="113"/>
      <c r="F334" s="115" t="s">
        <v>319</v>
      </c>
      <c r="G334" s="116" t="s">
        <v>61</v>
      </c>
      <c r="H334" s="100">
        <v>8748526</v>
      </c>
      <c r="I334" s="101">
        <f>(H334-L334)/H334*100</f>
        <v>100</v>
      </c>
      <c r="J334" s="102">
        <v>405200</v>
      </c>
      <c r="K334" s="56">
        <v>100.00002286099397</v>
      </c>
    </row>
    <row r="335" spans="1:11" s="141" customFormat="1" ht="38.25" customHeight="1" x14ac:dyDescent="0.2">
      <c r="A335" s="133"/>
      <c r="B335" s="46" t="s">
        <v>23</v>
      </c>
      <c r="C335" s="140"/>
      <c r="D335" s="46"/>
      <c r="E335" s="46" t="s">
        <v>28</v>
      </c>
      <c r="F335" s="73"/>
      <c r="G335" s="74"/>
      <c r="H335" s="74"/>
      <c r="I335" s="74"/>
      <c r="J335" s="75">
        <f>J336</f>
        <v>2295025075.8899999</v>
      </c>
      <c r="K335" s="50"/>
    </row>
    <row r="336" spans="1:11" s="71" customFormat="1" ht="38.25" customHeight="1" x14ac:dyDescent="0.2">
      <c r="A336" s="133"/>
      <c r="B336" s="46" t="s">
        <v>24</v>
      </c>
      <c r="C336" s="47"/>
      <c r="D336" s="47"/>
      <c r="E336" s="46" t="s">
        <v>28</v>
      </c>
      <c r="F336" s="73"/>
      <c r="G336" s="74"/>
      <c r="H336" s="74"/>
      <c r="I336" s="74"/>
      <c r="J336" s="75">
        <f>J364+J588+J337+J344+J578+J692+J705+J358</f>
        <v>2295025075.8899999</v>
      </c>
      <c r="K336" s="50"/>
    </row>
    <row r="337" spans="1:11" s="71" customFormat="1" ht="14.25" x14ac:dyDescent="0.2">
      <c r="A337" s="133"/>
      <c r="B337" s="47" t="s">
        <v>77</v>
      </c>
      <c r="C337" s="47" t="s">
        <v>78</v>
      </c>
      <c r="D337" s="47"/>
      <c r="E337" s="59" t="s">
        <v>79</v>
      </c>
      <c r="F337" s="62"/>
      <c r="G337" s="51"/>
      <c r="H337" s="51"/>
      <c r="I337" s="51"/>
      <c r="J337" s="61">
        <f>J338+J341</f>
        <v>199000000</v>
      </c>
      <c r="K337" s="50"/>
    </row>
    <row r="338" spans="1:11" s="71" customFormat="1" ht="60" x14ac:dyDescent="0.2">
      <c r="A338" s="133"/>
      <c r="B338" s="48" t="s">
        <v>80</v>
      </c>
      <c r="C338" s="48" t="s">
        <v>81</v>
      </c>
      <c r="D338" s="60" t="s">
        <v>82</v>
      </c>
      <c r="E338" s="49" t="s">
        <v>83</v>
      </c>
      <c r="F338" s="148"/>
      <c r="G338" s="57"/>
      <c r="H338" s="57"/>
      <c r="I338" s="57"/>
      <c r="J338" s="52">
        <f>J340</f>
        <v>150000000</v>
      </c>
      <c r="K338" s="50"/>
    </row>
    <row r="339" spans="1:11" s="71" customFormat="1" ht="15" x14ac:dyDescent="0.2">
      <c r="A339" s="133"/>
      <c r="B339" s="48"/>
      <c r="C339" s="48"/>
      <c r="D339" s="60"/>
      <c r="E339" s="49"/>
      <c r="F339" s="62" t="s">
        <v>68</v>
      </c>
      <c r="G339" s="57"/>
      <c r="H339" s="57"/>
      <c r="I339" s="57"/>
      <c r="J339" s="52"/>
      <c r="K339" s="50"/>
    </row>
    <row r="340" spans="1:11" s="71" customFormat="1" ht="60" x14ac:dyDescent="0.2">
      <c r="A340" s="133"/>
      <c r="B340" s="48"/>
      <c r="C340" s="48"/>
      <c r="D340" s="48"/>
      <c r="E340" s="49"/>
      <c r="F340" s="113" t="s">
        <v>190</v>
      </c>
      <c r="G340" s="55" t="s">
        <v>237</v>
      </c>
      <c r="H340" s="55">
        <v>865244059</v>
      </c>
      <c r="I340" s="65">
        <v>0.7458613477749404</v>
      </c>
      <c r="J340" s="52">
        <v>150000000</v>
      </c>
      <c r="K340" s="56">
        <v>78.295793996315666</v>
      </c>
    </row>
    <row r="341" spans="1:11" s="151" customFormat="1" ht="15" x14ac:dyDescent="0.2">
      <c r="A341" s="149"/>
      <c r="B341" s="111" t="s">
        <v>497</v>
      </c>
      <c r="C341" s="111" t="s">
        <v>498</v>
      </c>
      <c r="D341" s="112" t="s">
        <v>82</v>
      </c>
      <c r="E341" s="113" t="s">
        <v>499</v>
      </c>
      <c r="F341" s="150"/>
      <c r="G341" s="100"/>
      <c r="H341" s="100"/>
      <c r="I341" s="101"/>
      <c r="J341" s="102">
        <f>J343</f>
        <v>49000000</v>
      </c>
      <c r="K341" s="118"/>
    </row>
    <row r="342" spans="1:11" s="151" customFormat="1" ht="15" x14ac:dyDescent="0.2">
      <c r="A342" s="149"/>
      <c r="B342" s="111"/>
      <c r="C342" s="111"/>
      <c r="D342" s="112"/>
      <c r="E342" s="113"/>
      <c r="F342" s="152" t="s">
        <v>68</v>
      </c>
      <c r="G342" s="100"/>
      <c r="H342" s="100"/>
      <c r="I342" s="101"/>
      <c r="J342" s="102"/>
      <c r="K342" s="118"/>
    </row>
    <row r="343" spans="1:11" s="151" customFormat="1" ht="60" x14ac:dyDescent="0.2">
      <c r="A343" s="149"/>
      <c r="B343" s="111"/>
      <c r="C343" s="111"/>
      <c r="D343" s="111"/>
      <c r="E343" s="113"/>
      <c r="F343" s="113" t="s">
        <v>500</v>
      </c>
      <c r="G343" s="100" t="s">
        <v>237</v>
      </c>
      <c r="H343" s="100">
        <v>865244059</v>
      </c>
      <c r="I343" s="101">
        <v>0.7458613477749404</v>
      </c>
      <c r="J343" s="102">
        <v>49000000</v>
      </c>
      <c r="K343" s="118">
        <v>78.295793996315666</v>
      </c>
    </row>
    <row r="344" spans="1:11" s="71" customFormat="1" ht="28.5" x14ac:dyDescent="0.2">
      <c r="A344" s="133"/>
      <c r="B344" s="47" t="s">
        <v>141</v>
      </c>
      <c r="C344" s="47" t="s">
        <v>142</v>
      </c>
      <c r="D344" s="47"/>
      <c r="E344" s="59" t="s">
        <v>143</v>
      </c>
      <c r="F344" s="62"/>
      <c r="G344" s="68"/>
      <c r="H344" s="51"/>
      <c r="I344" s="51"/>
      <c r="J344" s="61">
        <f>J345</f>
        <v>60045375</v>
      </c>
      <c r="K344" s="56"/>
    </row>
    <row r="345" spans="1:11" s="71" customFormat="1" ht="75" x14ac:dyDescent="0.2">
      <c r="A345" s="133"/>
      <c r="B345" s="48" t="s">
        <v>144</v>
      </c>
      <c r="C345" s="48" t="s">
        <v>145</v>
      </c>
      <c r="D345" s="60" t="s">
        <v>146</v>
      </c>
      <c r="E345" s="49" t="s">
        <v>147</v>
      </c>
      <c r="F345" s="148"/>
      <c r="G345" s="153"/>
      <c r="H345" s="57"/>
      <c r="I345" s="57"/>
      <c r="J345" s="52">
        <f>J347+J351+J349+J353+J355+J357</f>
        <v>60045375</v>
      </c>
      <c r="K345" s="56"/>
    </row>
    <row r="346" spans="1:11" s="71" customFormat="1" ht="15" x14ac:dyDescent="0.2">
      <c r="A346" s="133"/>
      <c r="B346" s="137"/>
      <c r="C346" s="137"/>
      <c r="D346" s="138"/>
      <c r="E346" s="139"/>
      <c r="F346" s="62" t="s">
        <v>71</v>
      </c>
      <c r="G346" s="154"/>
      <c r="H346" s="155"/>
      <c r="I346" s="156"/>
      <c r="J346" s="157"/>
      <c r="K346" s="56"/>
    </row>
    <row r="347" spans="1:11" s="71" customFormat="1" ht="45" x14ac:dyDescent="0.2">
      <c r="A347" s="133"/>
      <c r="B347" s="137"/>
      <c r="C347" s="137"/>
      <c r="D347" s="138"/>
      <c r="E347" s="139"/>
      <c r="F347" s="49" t="s">
        <v>148</v>
      </c>
      <c r="G347" s="67" t="s">
        <v>94</v>
      </c>
      <c r="H347" s="55">
        <v>13898909</v>
      </c>
      <c r="I347" s="65">
        <v>90.020119996468793</v>
      </c>
      <c r="J347" s="52">
        <v>300000</v>
      </c>
      <c r="K347" s="56">
        <v>100</v>
      </c>
    </row>
    <row r="348" spans="1:11" s="71" customFormat="1" ht="15" x14ac:dyDescent="0.2">
      <c r="A348" s="133"/>
      <c r="B348" s="137"/>
      <c r="C348" s="137"/>
      <c r="D348" s="138"/>
      <c r="E348" s="139"/>
      <c r="F348" s="62" t="s">
        <v>68</v>
      </c>
      <c r="G348" s="154"/>
      <c r="H348" s="155"/>
      <c r="I348" s="156"/>
      <c r="J348" s="52"/>
      <c r="K348" s="56"/>
    </row>
    <row r="349" spans="1:11" s="71" customFormat="1" ht="45" x14ac:dyDescent="0.2">
      <c r="A349" s="133"/>
      <c r="B349" s="137"/>
      <c r="C349" s="137"/>
      <c r="D349" s="138"/>
      <c r="E349" s="139"/>
      <c r="F349" s="49" t="s">
        <v>580</v>
      </c>
      <c r="G349" s="67" t="s">
        <v>239</v>
      </c>
      <c r="H349" s="55">
        <v>16000000</v>
      </c>
      <c r="I349" s="65">
        <v>0</v>
      </c>
      <c r="J349" s="52">
        <v>15627127</v>
      </c>
      <c r="K349" s="56">
        <v>97.669543750000003</v>
      </c>
    </row>
    <row r="350" spans="1:11" s="71" customFormat="1" ht="15" x14ac:dyDescent="0.2">
      <c r="A350" s="133"/>
      <c r="B350" s="137"/>
      <c r="C350" s="137"/>
      <c r="D350" s="138"/>
      <c r="E350" s="139"/>
      <c r="F350" s="62" t="s">
        <v>86</v>
      </c>
      <c r="G350" s="67"/>
      <c r="H350" s="55"/>
      <c r="I350" s="65"/>
      <c r="J350" s="52"/>
      <c r="K350" s="56"/>
    </row>
    <row r="351" spans="1:11" s="71" customFormat="1" ht="45" x14ac:dyDescent="0.2">
      <c r="A351" s="133"/>
      <c r="B351" s="137"/>
      <c r="C351" s="137"/>
      <c r="D351" s="138"/>
      <c r="E351" s="139"/>
      <c r="F351" s="49" t="s">
        <v>420</v>
      </c>
      <c r="G351" s="67" t="s">
        <v>61</v>
      </c>
      <c r="H351" s="55">
        <v>20952375</v>
      </c>
      <c r="I351" s="65">
        <v>83.450105298325369</v>
      </c>
      <c r="J351" s="52">
        <v>3098248</v>
      </c>
      <c r="K351" s="56">
        <v>100</v>
      </c>
    </row>
    <row r="352" spans="1:11" s="71" customFormat="1" ht="15" x14ac:dyDescent="0.2">
      <c r="A352" s="133"/>
      <c r="B352" s="137"/>
      <c r="C352" s="137"/>
      <c r="D352" s="138"/>
      <c r="E352" s="139"/>
      <c r="F352" s="62" t="s">
        <v>581</v>
      </c>
      <c r="G352" s="67"/>
      <c r="H352" s="55"/>
      <c r="I352" s="65"/>
      <c r="J352" s="52"/>
      <c r="K352" s="56"/>
    </row>
    <row r="353" spans="1:11" s="71" customFormat="1" ht="30" x14ac:dyDescent="0.2">
      <c r="A353" s="133"/>
      <c r="B353" s="137"/>
      <c r="C353" s="137"/>
      <c r="D353" s="138"/>
      <c r="E353" s="139"/>
      <c r="F353" s="49" t="s">
        <v>421</v>
      </c>
      <c r="G353" s="67" t="s">
        <v>237</v>
      </c>
      <c r="H353" s="55">
        <v>13613568</v>
      </c>
      <c r="I353" s="65">
        <v>4.1672102420173758</v>
      </c>
      <c r="J353" s="52">
        <v>13010000</v>
      </c>
      <c r="K353" s="56">
        <v>99.733633386926925</v>
      </c>
    </row>
    <row r="354" spans="1:11" s="71" customFormat="1" ht="15" x14ac:dyDescent="0.2">
      <c r="A354" s="133"/>
      <c r="B354" s="137"/>
      <c r="C354" s="137"/>
      <c r="D354" s="138"/>
      <c r="E354" s="139"/>
      <c r="F354" s="62" t="s">
        <v>177</v>
      </c>
      <c r="G354" s="67"/>
      <c r="H354" s="55"/>
      <c r="I354" s="65"/>
      <c r="J354" s="52"/>
      <c r="K354" s="56"/>
    </row>
    <row r="355" spans="1:11" s="71" customFormat="1" ht="45" x14ac:dyDescent="0.2">
      <c r="A355" s="133"/>
      <c r="B355" s="137"/>
      <c r="C355" s="137"/>
      <c r="D355" s="138"/>
      <c r="E355" s="139"/>
      <c r="F355" s="49" t="s">
        <v>422</v>
      </c>
      <c r="G355" s="67" t="s">
        <v>237</v>
      </c>
      <c r="H355" s="55">
        <v>14612553</v>
      </c>
      <c r="I355" s="65">
        <v>3.9904457489392851</v>
      </c>
      <c r="J355" s="52">
        <v>13010000</v>
      </c>
      <c r="K355" s="56">
        <v>93.023484671022231</v>
      </c>
    </row>
    <row r="356" spans="1:11" s="71" customFormat="1" ht="15" x14ac:dyDescent="0.2">
      <c r="A356" s="133"/>
      <c r="B356" s="137"/>
      <c r="C356" s="137"/>
      <c r="D356" s="138"/>
      <c r="E356" s="139"/>
      <c r="F356" s="62" t="s">
        <v>644</v>
      </c>
      <c r="G356" s="67"/>
      <c r="H356" s="55"/>
      <c r="I356" s="65"/>
      <c r="J356" s="52"/>
      <c r="K356" s="56"/>
    </row>
    <row r="357" spans="1:11" s="71" customFormat="1" ht="30" x14ac:dyDescent="0.2">
      <c r="A357" s="133"/>
      <c r="B357" s="137"/>
      <c r="C357" s="137"/>
      <c r="D357" s="138"/>
      <c r="E357" s="139"/>
      <c r="F357" s="49" t="s">
        <v>648</v>
      </c>
      <c r="G357" s="67" t="s">
        <v>453</v>
      </c>
      <c r="H357" s="55">
        <v>15653132</v>
      </c>
      <c r="I357" s="65">
        <v>0.11186898570841924</v>
      </c>
      <c r="J357" s="52">
        <v>15000000</v>
      </c>
      <c r="K357" s="56">
        <v>95.939336613273312</v>
      </c>
    </row>
    <row r="358" spans="1:11" s="71" customFormat="1" ht="30" x14ac:dyDescent="0.2">
      <c r="A358" s="133"/>
      <c r="B358" s="48" t="s">
        <v>582</v>
      </c>
      <c r="C358" s="48" t="s">
        <v>111</v>
      </c>
      <c r="D358" s="60" t="s">
        <v>13</v>
      </c>
      <c r="E358" s="49" t="s">
        <v>112</v>
      </c>
      <c r="F358" s="148"/>
      <c r="G358" s="57"/>
      <c r="H358" s="57"/>
      <c r="I358" s="57"/>
      <c r="J358" s="52">
        <f>J360+J361+J363</f>
        <v>1010000</v>
      </c>
      <c r="K358" s="58"/>
    </row>
    <row r="359" spans="1:11" s="71" customFormat="1" ht="15" x14ac:dyDescent="0.2">
      <c r="A359" s="133"/>
      <c r="B359" s="48"/>
      <c r="C359" s="48"/>
      <c r="D359" s="60"/>
      <c r="E359" s="49"/>
      <c r="F359" s="62" t="s">
        <v>70</v>
      </c>
      <c r="G359" s="153"/>
      <c r="H359" s="57"/>
      <c r="I359" s="57"/>
      <c r="J359" s="52"/>
      <c r="K359" s="58"/>
    </row>
    <row r="360" spans="1:11" s="71" customFormat="1" ht="30" x14ac:dyDescent="0.2">
      <c r="A360" s="133"/>
      <c r="B360" s="48"/>
      <c r="C360" s="48"/>
      <c r="D360" s="60"/>
      <c r="E360" s="49"/>
      <c r="F360" s="49" t="s">
        <v>583</v>
      </c>
      <c r="G360" s="67" t="s">
        <v>239</v>
      </c>
      <c r="H360" s="55">
        <v>100000</v>
      </c>
      <c r="I360" s="65">
        <v>0</v>
      </c>
      <c r="J360" s="52">
        <v>10000</v>
      </c>
      <c r="K360" s="56">
        <v>10</v>
      </c>
    </row>
    <row r="361" spans="1:11" s="71" customFormat="1" ht="30" x14ac:dyDescent="0.2">
      <c r="A361" s="133"/>
      <c r="B361" s="137"/>
      <c r="C361" s="137"/>
      <c r="D361" s="138"/>
      <c r="E361" s="139"/>
      <c r="F361" s="49" t="s">
        <v>584</v>
      </c>
      <c r="G361" s="67" t="s">
        <v>239</v>
      </c>
      <c r="H361" s="55">
        <v>500000</v>
      </c>
      <c r="I361" s="65">
        <v>0</v>
      </c>
      <c r="J361" s="52">
        <v>500000</v>
      </c>
      <c r="K361" s="56">
        <v>100</v>
      </c>
    </row>
    <row r="362" spans="1:11" s="71" customFormat="1" ht="15" x14ac:dyDescent="0.2">
      <c r="A362" s="133"/>
      <c r="B362" s="48"/>
      <c r="C362" s="48"/>
      <c r="D362" s="60"/>
      <c r="E362" s="49"/>
      <c r="F362" s="62" t="s">
        <v>68</v>
      </c>
      <c r="G362" s="153"/>
      <c r="H362" s="57"/>
      <c r="I362" s="57"/>
      <c r="J362" s="52"/>
      <c r="K362" s="58"/>
    </row>
    <row r="363" spans="1:11" s="71" customFormat="1" ht="60" x14ac:dyDescent="0.2">
      <c r="A363" s="133"/>
      <c r="B363" s="137"/>
      <c r="C363" s="137"/>
      <c r="D363" s="138"/>
      <c r="E363" s="139"/>
      <c r="F363" s="49" t="s">
        <v>585</v>
      </c>
      <c r="G363" s="67" t="s">
        <v>239</v>
      </c>
      <c r="H363" s="55">
        <v>500000</v>
      </c>
      <c r="I363" s="65">
        <v>0</v>
      </c>
      <c r="J363" s="52">
        <v>500000</v>
      </c>
      <c r="K363" s="56">
        <v>100</v>
      </c>
    </row>
    <row r="364" spans="1:11" s="1" customFormat="1" ht="45.75" customHeight="1" x14ac:dyDescent="0.2">
      <c r="A364" s="122"/>
      <c r="B364" s="47" t="s">
        <v>55</v>
      </c>
      <c r="C364" s="47" t="s">
        <v>56</v>
      </c>
      <c r="D364" s="47"/>
      <c r="E364" s="59" t="s">
        <v>57</v>
      </c>
      <c r="F364" s="62"/>
      <c r="G364" s="51"/>
      <c r="H364" s="51"/>
      <c r="I364" s="51"/>
      <c r="J364" s="61">
        <f>J365+J477+J528+J531+J538</f>
        <v>783957347</v>
      </c>
      <c r="K364" s="53"/>
    </row>
    <row r="365" spans="1:11" s="8" customFormat="1" ht="24" customHeight="1" x14ac:dyDescent="0.2">
      <c r="A365" s="134"/>
      <c r="B365" s="48" t="s">
        <v>17</v>
      </c>
      <c r="C365" s="48" t="s">
        <v>18</v>
      </c>
      <c r="D365" s="60" t="s">
        <v>13</v>
      </c>
      <c r="E365" s="49" t="s">
        <v>19</v>
      </c>
      <c r="F365" s="148"/>
      <c r="G365" s="57"/>
      <c r="H365" s="57"/>
      <c r="I365" s="57"/>
      <c r="J365" s="52">
        <f>J419+J426+J428+J433+J436+J440+J446+J450+J451+J453+J460+J463+J466+J471+J474+J448+J367+J369+J376+J379+J381+J406+J413+J420+J422+J423+J424+J427+J430+J431+J434+J438+J441+J443+J444+J456+J464+J467+J469+J472+J476+J370+J371++J383+J384+J385+J461+J368+J372+J373+J386+J387+J390+J455+J377+J388+J389+J391+J392+J393+J394+J395+J396+J397+J398+J399+J400+J401+J402+J403+J404+J408+J409+J410+J411+J414+J415+J417+J458+J380+J374</f>
        <v>485628218</v>
      </c>
      <c r="K365" s="58"/>
    </row>
    <row r="366" spans="1:11" s="8" customFormat="1" ht="15" x14ac:dyDescent="0.2">
      <c r="A366" s="134"/>
      <c r="B366" s="48"/>
      <c r="C366" s="48"/>
      <c r="D366" s="60"/>
      <c r="E366" s="49"/>
      <c r="F366" s="62" t="s">
        <v>70</v>
      </c>
      <c r="G366" s="153"/>
      <c r="H366" s="57"/>
      <c r="I366" s="57"/>
      <c r="J366" s="52"/>
      <c r="K366" s="58"/>
    </row>
    <row r="367" spans="1:11" s="8" customFormat="1" ht="60" x14ac:dyDescent="0.2">
      <c r="A367" s="134"/>
      <c r="B367" s="48"/>
      <c r="C367" s="48"/>
      <c r="D367" s="60"/>
      <c r="E367" s="49"/>
      <c r="F367" s="49" t="s">
        <v>320</v>
      </c>
      <c r="G367" s="67" t="s">
        <v>61</v>
      </c>
      <c r="H367" s="55">
        <v>24089652</v>
      </c>
      <c r="I367" s="65">
        <v>22.333680868449239</v>
      </c>
      <c r="J367" s="52">
        <v>18709546</v>
      </c>
      <c r="K367" s="56">
        <v>100</v>
      </c>
    </row>
    <row r="368" spans="1:11" s="159" customFormat="1" ht="60" x14ac:dyDescent="0.2">
      <c r="A368" s="158"/>
      <c r="B368" s="111"/>
      <c r="C368" s="111"/>
      <c r="D368" s="112"/>
      <c r="E368" s="113"/>
      <c r="F368" s="113" t="s">
        <v>461</v>
      </c>
      <c r="G368" s="99" t="s">
        <v>511</v>
      </c>
      <c r="H368" s="100">
        <v>21805683</v>
      </c>
      <c r="I368" s="101">
        <v>2.5215307404037746</v>
      </c>
      <c r="J368" s="102">
        <v>2000000</v>
      </c>
      <c r="K368" s="118">
        <v>11.693451656616304</v>
      </c>
    </row>
    <row r="369" spans="1:11" s="8" customFormat="1" ht="30" x14ac:dyDescent="0.2">
      <c r="A369" s="134"/>
      <c r="B369" s="48"/>
      <c r="C369" s="48"/>
      <c r="D369" s="60"/>
      <c r="E369" s="49"/>
      <c r="F369" s="49" t="s">
        <v>321</v>
      </c>
      <c r="G369" s="67" t="s">
        <v>94</v>
      </c>
      <c r="H369" s="55">
        <v>39280470</v>
      </c>
      <c r="I369" s="65">
        <v>1.8518924544436328</v>
      </c>
      <c r="J369" s="52">
        <v>35930616</v>
      </c>
      <c r="K369" s="56">
        <v>100</v>
      </c>
    </row>
    <row r="370" spans="1:11" s="8" customFormat="1" ht="82.5" customHeight="1" x14ac:dyDescent="0.2">
      <c r="A370" s="134"/>
      <c r="B370" s="48"/>
      <c r="C370" s="48"/>
      <c r="D370" s="60"/>
      <c r="E370" s="49"/>
      <c r="F370" s="49" t="s">
        <v>158</v>
      </c>
      <c r="G370" s="55" t="s">
        <v>94</v>
      </c>
      <c r="H370" s="55">
        <v>148412549</v>
      </c>
      <c r="I370" s="65">
        <v>70.822563077196392</v>
      </c>
      <c r="J370" s="52">
        <v>40000000</v>
      </c>
      <c r="K370" s="56">
        <v>100</v>
      </c>
    </row>
    <row r="371" spans="1:11" s="8" customFormat="1" ht="60" x14ac:dyDescent="0.2">
      <c r="A371" s="134"/>
      <c r="B371" s="48"/>
      <c r="C371" s="48"/>
      <c r="D371" s="60"/>
      <c r="E371" s="49"/>
      <c r="F371" s="49" t="s">
        <v>423</v>
      </c>
      <c r="G371" s="55" t="s">
        <v>226</v>
      </c>
      <c r="H371" s="55">
        <v>60000000</v>
      </c>
      <c r="I371" s="65">
        <v>0</v>
      </c>
      <c r="J371" s="52">
        <v>20500000</v>
      </c>
      <c r="K371" s="56">
        <v>34.166666666666664</v>
      </c>
    </row>
    <row r="372" spans="1:11" s="8" customFormat="1" ht="60" x14ac:dyDescent="0.2">
      <c r="A372" s="134"/>
      <c r="B372" s="48"/>
      <c r="C372" s="48"/>
      <c r="D372" s="60"/>
      <c r="E372" s="49"/>
      <c r="F372" s="49" t="s">
        <v>516</v>
      </c>
      <c r="G372" s="55" t="s">
        <v>226</v>
      </c>
      <c r="H372" s="55">
        <v>30000000</v>
      </c>
      <c r="I372" s="65">
        <v>0</v>
      </c>
      <c r="J372" s="52">
        <v>700000</v>
      </c>
      <c r="K372" s="56">
        <v>2.3333333333333335</v>
      </c>
    </row>
    <row r="373" spans="1:11" s="8" customFormat="1" ht="31.5" customHeight="1" x14ac:dyDescent="0.2">
      <c r="A373" s="134"/>
      <c r="B373" s="48"/>
      <c r="C373" s="48"/>
      <c r="D373" s="60"/>
      <c r="E373" s="49"/>
      <c r="F373" s="49" t="s">
        <v>517</v>
      </c>
      <c r="G373" s="55" t="s">
        <v>226</v>
      </c>
      <c r="H373" s="55">
        <v>300000</v>
      </c>
      <c r="I373" s="65">
        <v>0</v>
      </c>
      <c r="J373" s="52">
        <v>300000</v>
      </c>
      <c r="K373" s="56">
        <v>100</v>
      </c>
    </row>
    <row r="374" spans="1:11" s="8" customFormat="1" ht="54" customHeight="1" x14ac:dyDescent="0.2">
      <c r="A374" s="134"/>
      <c r="B374" s="48"/>
      <c r="C374" s="48"/>
      <c r="D374" s="60"/>
      <c r="E374" s="49"/>
      <c r="F374" s="49" t="s">
        <v>645</v>
      </c>
      <c r="G374" s="67" t="s">
        <v>239</v>
      </c>
      <c r="H374" s="55">
        <v>200000</v>
      </c>
      <c r="I374" s="65">
        <v>0</v>
      </c>
      <c r="J374" s="52">
        <v>200000</v>
      </c>
      <c r="K374" s="56">
        <v>100</v>
      </c>
    </row>
    <row r="375" spans="1:11" s="8" customFormat="1" ht="15" x14ac:dyDescent="0.2">
      <c r="A375" s="134"/>
      <c r="B375" s="48"/>
      <c r="C375" s="48"/>
      <c r="D375" s="60"/>
      <c r="E375" s="49"/>
      <c r="F375" s="62" t="s">
        <v>71</v>
      </c>
      <c r="G375" s="67"/>
      <c r="H375" s="55"/>
      <c r="I375" s="65"/>
      <c r="J375" s="52"/>
      <c r="K375" s="56"/>
    </row>
    <row r="376" spans="1:11" s="8" customFormat="1" ht="45" x14ac:dyDescent="0.2">
      <c r="A376" s="134"/>
      <c r="B376" s="48"/>
      <c r="C376" s="48"/>
      <c r="D376" s="60"/>
      <c r="E376" s="49"/>
      <c r="F376" s="49" t="s">
        <v>484</v>
      </c>
      <c r="G376" s="67" t="s">
        <v>237</v>
      </c>
      <c r="H376" s="55">
        <v>54219578</v>
      </c>
      <c r="I376" s="65">
        <v>32.066540005161976</v>
      </c>
      <c r="J376" s="52">
        <v>1000000</v>
      </c>
      <c r="K376" s="56">
        <v>39.443948955117285</v>
      </c>
    </row>
    <row r="377" spans="1:11" s="8" customFormat="1" ht="45" x14ac:dyDescent="0.2">
      <c r="A377" s="134"/>
      <c r="B377" s="48"/>
      <c r="C377" s="48"/>
      <c r="D377" s="60"/>
      <c r="E377" s="49"/>
      <c r="F377" s="49" t="s">
        <v>518</v>
      </c>
      <c r="G377" s="67" t="s">
        <v>589</v>
      </c>
      <c r="H377" s="55">
        <v>300000</v>
      </c>
      <c r="I377" s="65">
        <v>0</v>
      </c>
      <c r="J377" s="52">
        <v>300000</v>
      </c>
      <c r="K377" s="56">
        <v>100</v>
      </c>
    </row>
    <row r="378" spans="1:11" s="8" customFormat="1" ht="15" x14ac:dyDescent="0.2">
      <c r="A378" s="134"/>
      <c r="B378" s="48"/>
      <c r="C378" s="48"/>
      <c r="D378" s="60"/>
      <c r="E378" s="49"/>
      <c r="F378" s="62" t="s">
        <v>72</v>
      </c>
      <c r="G378" s="67"/>
      <c r="H378" s="55"/>
      <c r="I378" s="65"/>
      <c r="J378" s="52"/>
      <c r="K378" s="56"/>
    </row>
    <row r="379" spans="1:11" s="8" customFormat="1" ht="30" x14ac:dyDescent="0.2">
      <c r="A379" s="134"/>
      <c r="B379" s="48"/>
      <c r="C379" s="48"/>
      <c r="D379" s="60"/>
      <c r="E379" s="49"/>
      <c r="F379" s="49" t="s">
        <v>323</v>
      </c>
      <c r="G379" s="67" t="s">
        <v>511</v>
      </c>
      <c r="H379" s="55">
        <v>60373134</v>
      </c>
      <c r="I379" s="65">
        <v>24.357109223450294</v>
      </c>
      <c r="J379" s="52">
        <v>10200000</v>
      </c>
      <c r="K379" s="56">
        <v>41.252041330171799</v>
      </c>
    </row>
    <row r="380" spans="1:11" s="8" customFormat="1" ht="30" x14ac:dyDescent="0.2">
      <c r="A380" s="134"/>
      <c r="B380" s="48"/>
      <c r="C380" s="48"/>
      <c r="D380" s="60"/>
      <c r="E380" s="49"/>
      <c r="F380" s="49" t="s">
        <v>606</v>
      </c>
      <c r="G380" s="67" t="s">
        <v>511</v>
      </c>
      <c r="H380" s="55">
        <v>25368306</v>
      </c>
      <c r="I380" s="65">
        <v>0.73861849506230326</v>
      </c>
      <c r="J380" s="52">
        <v>100000</v>
      </c>
      <c r="K380" s="56">
        <v>1.1328111542016246</v>
      </c>
    </row>
    <row r="381" spans="1:11" s="8" customFormat="1" ht="30" x14ac:dyDescent="0.2">
      <c r="A381" s="134"/>
      <c r="B381" s="48"/>
      <c r="C381" s="48"/>
      <c r="D381" s="60"/>
      <c r="E381" s="49"/>
      <c r="F381" s="49" t="s">
        <v>324</v>
      </c>
      <c r="G381" s="67" t="s">
        <v>511</v>
      </c>
      <c r="H381" s="55">
        <v>18354058</v>
      </c>
      <c r="I381" s="65">
        <v>10.222258205787501</v>
      </c>
      <c r="J381" s="52">
        <v>5100000</v>
      </c>
      <c r="K381" s="56">
        <v>38.009028848007333</v>
      </c>
    </row>
    <row r="382" spans="1:11" s="8" customFormat="1" ht="15" x14ac:dyDescent="0.2">
      <c r="A382" s="134"/>
      <c r="B382" s="48"/>
      <c r="C382" s="48"/>
      <c r="D382" s="60"/>
      <c r="E382" s="49"/>
      <c r="F382" s="62" t="s">
        <v>68</v>
      </c>
      <c r="G382" s="67"/>
      <c r="H382" s="55"/>
      <c r="I382" s="65"/>
      <c r="J382" s="52"/>
      <c r="K382" s="56"/>
    </row>
    <row r="383" spans="1:11" s="8" customFormat="1" ht="60" x14ac:dyDescent="0.2">
      <c r="A383" s="134"/>
      <c r="B383" s="48"/>
      <c r="C383" s="48"/>
      <c r="D383" s="60"/>
      <c r="E383" s="49"/>
      <c r="F383" s="49" t="s">
        <v>424</v>
      </c>
      <c r="G383" s="67" t="s">
        <v>226</v>
      </c>
      <c r="H383" s="55">
        <v>1500000</v>
      </c>
      <c r="I383" s="65">
        <v>0</v>
      </c>
      <c r="J383" s="52">
        <v>1000000</v>
      </c>
      <c r="K383" s="56">
        <v>66.666666666666657</v>
      </c>
    </row>
    <row r="384" spans="1:11" s="8" customFormat="1" ht="51" customHeight="1" x14ac:dyDescent="0.2">
      <c r="A384" s="134"/>
      <c r="B384" s="48"/>
      <c r="C384" s="48"/>
      <c r="D384" s="60"/>
      <c r="E384" s="49"/>
      <c r="F384" s="49" t="s">
        <v>513</v>
      </c>
      <c r="G384" s="67" t="s">
        <v>226</v>
      </c>
      <c r="H384" s="55">
        <v>1000000</v>
      </c>
      <c r="I384" s="65">
        <v>0</v>
      </c>
      <c r="J384" s="52">
        <v>1000000</v>
      </c>
      <c r="K384" s="56">
        <v>100</v>
      </c>
    </row>
    <row r="385" spans="1:11" s="8" customFormat="1" ht="60" x14ac:dyDescent="0.2">
      <c r="A385" s="134"/>
      <c r="B385" s="48"/>
      <c r="C385" s="48"/>
      <c r="D385" s="60"/>
      <c r="E385" s="49"/>
      <c r="F385" s="49" t="s">
        <v>425</v>
      </c>
      <c r="G385" s="67" t="s">
        <v>157</v>
      </c>
      <c r="H385" s="55">
        <v>5575872</v>
      </c>
      <c r="I385" s="65">
        <v>92.037012327399196</v>
      </c>
      <c r="J385" s="52">
        <v>229484</v>
      </c>
      <c r="K385" s="56">
        <v>92.037012327399196</v>
      </c>
    </row>
    <row r="386" spans="1:11" s="8" customFormat="1" ht="60" x14ac:dyDescent="0.2">
      <c r="A386" s="134"/>
      <c r="B386" s="48"/>
      <c r="C386" s="48"/>
      <c r="D386" s="60"/>
      <c r="E386" s="49"/>
      <c r="F386" s="49" t="s">
        <v>519</v>
      </c>
      <c r="G386" s="67" t="s">
        <v>226</v>
      </c>
      <c r="H386" s="55">
        <v>200000</v>
      </c>
      <c r="I386" s="65">
        <v>0</v>
      </c>
      <c r="J386" s="52">
        <v>200000</v>
      </c>
      <c r="K386" s="56">
        <v>100</v>
      </c>
    </row>
    <row r="387" spans="1:11" s="8" customFormat="1" ht="60" x14ac:dyDescent="0.2">
      <c r="A387" s="134"/>
      <c r="B387" s="48"/>
      <c r="C387" s="48"/>
      <c r="D387" s="60"/>
      <c r="E387" s="49"/>
      <c r="F387" s="49" t="s">
        <v>520</v>
      </c>
      <c r="G387" s="67" t="s">
        <v>226</v>
      </c>
      <c r="H387" s="55">
        <v>200000</v>
      </c>
      <c r="I387" s="65">
        <v>0</v>
      </c>
      <c r="J387" s="52">
        <v>200000</v>
      </c>
      <c r="K387" s="56">
        <v>100</v>
      </c>
    </row>
    <row r="388" spans="1:11" s="8" customFormat="1" ht="60" x14ac:dyDescent="0.2">
      <c r="A388" s="134"/>
      <c r="B388" s="48"/>
      <c r="C388" s="48"/>
      <c r="D388" s="60"/>
      <c r="E388" s="49"/>
      <c r="F388" s="49" t="s">
        <v>590</v>
      </c>
      <c r="G388" s="67" t="s">
        <v>226</v>
      </c>
      <c r="H388" s="55">
        <v>100000</v>
      </c>
      <c r="I388" s="65">
        <v>0</v>
      </c>
      <c r="J388" s="52">
        <v>100000</v>
      </c>
      <c r="K388" s="56">
        <v>100</v>
      </c>
    </row>
    <row r="389" spans="1:11" s="8" customFormat="1" ht="60" x14ac:dyDescent="0.2">
      <c r="A389" s="134"/>
      <c r="B389" s="48"/>
      <c r="C389" s="48"/>
      <c r="D389" s="60"/>
      <c r="E389" s="49"/>
      <c r="F389" s="49" t="s">
        <v>591</v>
      </c>
      <c r="G389" s="67" t="s">
        <v>226</v>
      </c>
      <c r="H389" s="55">
        <v>100000</v>
      </c>
      <c r="I389" s="65">
        <v>0</v>
      </c>
      <c r="J389" s="52">
        <v>100000</v>
      </c>
      <c r="K389" s="56">
        <v>100</v>
      </c>
    </row>
    <row r="390" spans="1:11" s="8" customFormat="1" ht="45" x14ac:dyDescent="0.2">
      <c r="A390" s="134"/>
      <c r="B390" s="48"/>
      <c r="C390" s="48"/>
      <c r="D390" s="60"/>
      <c r="E390" s="49"/>
      <c r="F390" s="49" t="s">
        <v>521</v>
      </c>
      <c r="G390" s="67" t="s">
        <v>226</v>
      </c>
      <c r="H390" s="55">
        <v>100000</v>
      </c>
      <c r="I390" s="65">
        <v>0</v>
      </c>
      <c r="J390" s="52">
        <v>100000</v>
      </c>
      <c r="K390" s="56">
        <v>100</v>
      </c>
    </row>
    <row r="391" spans="1:11" s="8" customFormat="1" ht="30" x14ac:dyDescent="0.2">
      <c r="A391" s="134"/>
      <c r="B391" s="48"/>
      <c r="C391" s="48"/>
      <c r="D391" s="60"/>
      <c r="E391" s="49"/>
      <c r="F391" s="49" t="s">
        <v>592</v>
      </c>
      <c r="G391" s="67" t="s">
        <v>239</v>
      </c>
      <c r="H391" s="55">
        <v>200000</v>
      </c>
      <c r="I391" s="65">
        <v>0</v>
      </c>
      <c r="J391" s="52">
        <v>200000</v>
      </c>
      <c r="K391" s="56">
        <v>100</v>
      </c>
    </row>
    <row r="392" spans="1:11" s="8" customFormat="1" ht="30" x14ac:dyDescent="0.2">
      <c r="A392" s="134"/>
      <c r="B392" s="48"/>
      <c r="C392" s="48"/>
      <c r="D392" s="60"/>
      <c r="E392" s="49"/>
      <c r="F392" s="49" t="s">
        <v>593</v>
      </c>
      <c r="G392" s="67" t="s">
        <v>239</v>
      </c>
      <c r="H392" s="55">
        <v>100000</v>
      </c>
      <c r="I392" s="65">
        <v>0</v>
      </c>
      <c r="J392" s="52">
        <v>100000</v>
      </c>
      <c r="K392" s="56">
        <v>100</v>
      </c>
    </row>
    <row r="393" spans="1:11" s="8" customFormat="1" ht="45" x14ac:dyDescent="0.2">
      <c r="A393" s="134"/>
      <c r="B393" s="48"/>
      <c r="C393" s="48"/>
      <c r="D393" s="60"/>
      <c r="E393" s="49"/>
      <c r="F393" s="49" t="s">
        <v>594</v>
      </c>
      <c r="G393" s="67" t="s">
        <v>239</v>
      </c>
      <c r="H393" s="55">
        <v>200000</v>
      </c>
      <c r="I393" s="65">
        <v>0</v>
      </c>
      <c r="J393" s="52">
        <v>200000</v>
      </c>
      <c r="K393" s="56">
        <v>100</v>
      </c>
    </row>
    <row r="394" spans="1:11" s="8" customFormat="1" ht="45" x14ac:dyDescent="0.2">
      <c r="A394" s="134"/>
      <c r="B394" s="48"/>
      <c r="C394" s="48"/>
      <c r="D394" s="60"/>
      <c r="E394" s="49"/>
      <c r="F394" s="49" t="s">
        <v>595</v>
      </c>
      <c r="G394" s="67" t="s">
        <v>239</v>
      </c>
      <c r="H394" s="55">
        <v>100000</v>
      </c>
      <c r="I394" s="65">
        <v>0</v>
      </c>
      <c r="J394" s="52">
        <v>100000</v>
      </c>
      <c r="K394" s="56">
        <v>100</v>
      </c>
    </row>
    <row r="395" spans="1:11" s="8" customFormat="1" ht="60" x14ac:dyDescent="0.2">
      <c r="A395" s="134"/>
      <c r="B395" s="48"/>
      <c r="C395" s="48"/>
      <c r="D395" s="60"/>
      <c r="E395" s="49"/>
      <c r="F395" s="49" t="s">
        <v>596</v>
      </c>
      <c r="G395" s="67" t="s">
        <v>239</v>
      </c>
      <c r="H395" s="55">
        <v>200000</v>
      </c>
      <c r="I395" s="65">
        <v>0</v>
      </c>
      <c r="J395" s="52">
        <v>200000</v>
      </c>
      <c r="K395" s="56">
        <v>100</v>
      </c>
    </row>
    <row r="396" spans="1:11" s="8" customFormat="1" ht="45" x14ac:dyDescent="0.2">
      <c r="A396" s="134"/>
      <c r="B396" s="48"/>
      <c r="C396" s="48"/>
      <c r="D396" s="60"/>
      <c r="E396" s="49"/>
      <c r="F396" s="49" t="s">
        <v>597</v>
      </c>
      <c r="G396" s="67" t="s">
        <v>239</v>
      </c>
      <c r="H396" s="55">
        <v>200000</v>
      </c>
      <c r="I396" s="65">
        <v>0</v>
      </c>
      <c r="J396" s="52">
        <v>200000</v>
      </c>
      <c r="K396" s="56">
        <v>100</v>
      </c>
    </row>
    <row r="397" spans="1:11" s="8" customFormat="1" ht="60" x14ac:dyDescent="0.2">
      <c r="A397" s="134"/>
      <c r="B397" s="48"/>
      <c r="C397" s="48"/>
      <c r="D397" s="60"/>
      <c r="E397" s="49"/>
      <c r="F397" s="49" t="s">
        <v>598</v>
      </c>
      <c r="G397" s="67" t="s">
        <v>239</v>
      </c>
      <c r="H397" s="55">
        <v>210000</v>
      </c>
      <c r="I397" s="65">
        <v>0</v>
      </c>
      <c r="J397" s="52">
        <v>210000</v>
      </c>
      <c r="K397" s="56">
        <v>100</v>
      </c>
    </row>
    <row r="398" spans="1:11" s="8" customFormat="1" ht="60" x14ac:dyDescent="0.2">
      <c r="A398" s="134"/>
      <c r="B398" s="48"/>
      <c r="C398" s="48"/>
      <c r="D398" s="60"/>
      <c r="E398" s="49"/>
      <c r="F398" s="49" t="s">
        <v>599</v>
      </c>
      <c r="G398" s="67" t="s">
        <v>239</v>
      </c>
      <c r="H398" s="55">
        <v>100000</v>
      </c>
      <c r="I398" s="65">
        <v>0</v>
      </c>
      <c r="J398" s="52">
        <v>100000</v>
      </c>
      <c r="K398" s="56">
        <v>100</v>
      </c>
    </row>
    <row r="399" spans="1:11" s="8" customFormat="1" ht="51.75" customHeight="1" x14ac:dyDescent="0.2">
      <c r="A399" s="134"/>
      <c r="B399" s="48"/>
      <c r="C399" s="48"/>
      <c r="D399" s="60"/>
      <c r="E399" s="49"/>
      <c r="F399" s="49" t="s">
        <v>600</v>
      </c>
      <c r="G399" s="67" t="s">
        <v>239</v>
      </c>
      <c r="H399" s="55">
        <v>200000</v>
      </c>
      <c r="I399" s="65">
        <v>0</v>
      </c>
      <c r="J399" s="52">
        <v>200000</v>
      </c>
      <c r="K399" s="56">
        <v>100</v>
      </c>
    </row>
    <row r="400" spans="1:11" s="8" customFormat="1" ht="45" x14ac:dyDescent="0.2">
      <c r="A400" s="134"/>
      <c r="B400" s="48"/>
      <c r="C400" s="48"/>
      <c r="D400" s="60"/>
      <c r="E400" s="49"/>
      <c r="F400" s="49" t="s">
        <v>601</v>
      </c>
      <c r="G400" s="67" t="s">
        <v>239</v>
      </c>
      <c r="H400" s="55">
        <v>100000</v>
      </c>
      <c r="I400" s="65">
        <v>0</v>
      </c>
      <c r="J400" s="52">
        <v>100000</v>
      </c>
      <c r="K400" s="56">
        <v>100</v>
      </c>
    </row>
    <row r="401" spans="1:11" s="8" customFormat="1" ht="60" x14ac:dyDescent="0.2">
      <c r="A401" s="134"/>
      <c r="B401" s="48"/>
      <c r="C401" s="48"/>
      <c r="D401" s="60"/>
      <c r="E401" s="49"/>
      <c r="F401" s="49" t="s">
        <v>602</v>
      </c>
      <c r="G401" s="67" t="s">
        <v>239</v>
      </c>
      <c r="H401" s="55">
        <v>100000</v>
      </c>
      <c r="I401" s="65">
        <v>0</v>
      </c>
      <c r="J401" s="52">
        <v>100000</v>
      </c>
      <c r="K401" s="56">
        <v>100</v>
      </c>
    </row>
    <row r="402" spans="1:11" s="8" customFormat="1" ht="60" x14ac:dyDescent="0.2">
      <c r="A402" s="134"/>
      <c r="B402" s="48"/>
      <c r="C402" s="48"/>
      <c r="D402" s="60"/>
      <c r="E402" s="49"/>
      <c r="F402" s="49" t="s">
        <v>603</v>
      </c>
      <c r="G402" s="67" t="s">
        <v>239</v>
      </c>
      <c r="H402" s="55">
        <v>200000</v>
      </c>
      <c r="I402" s="65">
        <v>0</v>
      </c>
      <c r="J402" s="52">
        <v>200000</v>
      </c>
      <c r="K402" s="56">
        <v>100</v>
      </c>
    </row>
    <row r="403" spans="1:11" s="8" customFormat="1" ht="45" x14ac:dyDescent="0.2">
      <c r="A403" s="134"/>
      <c r="B403" s="48"/>
      <c r="C403" s="48"/>
      <c r="D403" s="60"/>
      <c r="E403" s="49"/>
      <c r="F403" s="49" t="s">
        <v>604</v>
      </c>
      <c r="G403" s="67" t="s">
        <v>239</v>
      </c>
      <c r="H403" s="55">
        <v>200000</v>
      </c>
      <c r="I403" s="65">
        <v>0</v>
      </c>
      <c r="J403" s="52">
        <v>200000</v>
      </c>
      <c r="K403" s="56">
        <v>100</v>
      </c>
    </row>
    <row r="404" spans="1:11" s="8" customFormat="1" ht="45" x14ac:dyDescent="0.2">
      <c r="A404" s="134"/>
      <c r="B404" s="48"/>
      <c r="C404" s="48"/>
      <c r="D404" s="60"/>
      <c r="E404" s="49"/>
      <c r="F404" s="49" t="s">
        <v>605</v>
      </c>
      <c r="G404" s="67" t="s">
        <v>226</v>
      </c>
      <c r="H404" s="55">
        <v>100000</v>
      </c>
      <c r="I404" s="65">
        <v>0</v>
      </c>
      <c r="J404" s="52">
        <v>100000</v>
      </c>
      <c r="K404" s="56">
        <v>100</v>
      </c>
    </row>
    <row r="405" spans="1:11" s="8" customFormat="1" ht="15" x14ac:dyDescent="0.2">
      <c r="A405" s="134"/>
      <c r="B405" s="48"/>
      <c r="C405" s="48"/>
      <c r="D405" s="60"/>
      <c r="E405" s="49"/>
      <c r="F405" s="62" t="s">
        <v>180</v>
      </c>
      <c r="G405" s="67"/>
      <c r="H405" s="55"/>
      <c r="I405" s="65"/>
      <c r="J405" s="52"/>
      <c r="K405" s="56"/>
    </row>
    <row r="406" spans="1:11" s="8" customFormat="1" ht="30" x14ac:dyDescent="0.2">
      <c r="A406" s="134"/>
      <c r="B406" s="48"/>
      <c r="C406" s="48"/>
      <c r="D406" s="60"/>
      <c r="E406" s="49"/>
      <c r="F406" s="49" t="s">
        <v>325</v>
      </c>
      <c r="G406" s="67" t="s">
        <v>61</v>
      </c>
      <c r="H406" s="55">
        <v>57271324</v>
      </c>
      <c r="I406" s="65">
        <v>10.222258205787501</v>
      </c>
      <c r="J406" s="52">
        <v>6000000</v>
      </c>
      <c r="K406" s="56">
        <v>23.552727714134914</v>
      </c>
    </row>
    <row r="407" spans="1:11" s="8" customFormat="1" ht="15" x14ac:dyDescent="0.2">
      <c r="A407" s="134"/>
      <c r="B407" s="48"/>
      <c r="C407" s="48"/>
      <c r="D407" s="60"/>
      <c r="E407" s="49"/>
      <c r="F407" s="62" t="s">
        <v>75</v>
      </c>
      <c r="G407" s="67"/>
      <c r="H407" s="55"/>
      <c r="I407" s="65"/>
      <c r="J407" s="52"/>
      <c r="K407" s="56"/>
    </row>
    <row r="408" spans="1:11" s="8" customFormat="1" ht="45" x14ac:dyDescent="0.2">
      <c r="A408" s="134"/>
      <c r="B408" s="48"/>
      <c r="C408" s="48"/>
      <c r="D408" s="60"/>
      <c r="E408" s="49"/>
      <c r="F408" s="49" t="s">
        <v>607</v>
      </c>
      <c r="G408" s="67" t="s">
        <v>239</v>
      </c>
      <c r="H408" s="55">
        <v>200000</v>
      </c>
      <c r="I408" s="65">
        <v>10.222258205787501</v>
      </c>
      <c r="J408" s="52">
        <v>200000</v>
      </c>
      <c r="K408" s="56">
        <v>100</v>
      </c>
    </row>
    <row r="409" spans="1:11" s="8" customFormat="1" ht="45" x14ac:dyDescent="0.2">
      <c r="A409" s="134"/>
      <c r="B409" s="48"/>
      <c r="C409" s="48"/>
      <c r="D409" s="60"/>
      <c r="E409" s="49"/>
      <c r="F409" s="49" t="s">
        <v>608</v>
      </c>
      <c r="G409" s="67" t="s">
        <v>239</v>
      </c>
      <c r="H409" s="55">
        <v>200000</v>
      </c>
      <c r="I409" s="65">
        <v>10.222258205787501</v>
      </c>
      <c r="J409" s="52">
        <v>200000</v>
      </c>
      <c r="K409" s="56">
        <v>100</v>
      </c>
    </row>
    <row r="410" spans="1:11" s="8" customFormat="1" ht="45" x14ac:dyDescent="0.2">
      <c r="A410" s="134"/>
      <c r="B410" s="48"/>
      <c r="C410" s="48"/>
      <c r="D410" s="60"/>
      <c r="E410" s="49"/>
      <c r="F410" s="49" t="s">
        <v>609</v>
      </c>
      <c r="G410" s="67" t="s">
        <v>239</v>
      </c>
      <c r="H410" s="55">
        <v>200000</v>
      </c>
      <c r="I410" s="65">
        <v>10.222258205787501</v>
      </c>
      <c r="J410" s="52">
        <v>200000</v>
      </c>
      <c r="K410" s="56">
        <v>100</v>
      </c>
    </row>
    <row r="411" spans="1:11" s="8" customFormat="1" ht="45" x14ac:dyDescent="0.2">
      <c r="A411" s="134"/>
      <c r="B411" s="48"/>
      <c r="C411" s="48"/>
      <c r="D411" s="60"/>
      <c r="E411" s="49"/>
      <c r="F411" s="49" t="s">
        <v>610</v>
      </c>
      <c r="G411" s="67" t="s">
        <v>239</v>
      </c>
      <c r="H411" s="55">
        <v>200000</v>
      </c>
      <c r="I411" s="65">
        <v>10.222258205787501</v>
      </c>
      <c r="J411" s="52">
        <v>200000</v>
      </c>
      <c r="K411" s="56">
        <v>100</v>
      </c>
    </row>
    <row r="412" spans="1:11" s="8" customFormat="1" ht="15" x14ac:dyDescent="0.2">
      <c r="A412" s="134"/>
      <c r="B412" s="48"/>
      <c r="C412" s="48"/>
      <c r="D412" s="60"/>
      <c r="E412" s="49"/>
      <c r="F412" s="62" t="s">
        <v>69</v>
      </c>
      <c r="G412" s="67"/>
      <c r="H412" s="55"/>
      <c r="I412" s="65"/>
      <c r="J412" s="52"/>
      <c r="K412" s="56"/>
    </row>
    <row r="413" spans="1:11" s="8" customFormat="1" ht="30" x14ac:dyDescent="0.2">
      <c r="A413" s="134"/>
      <c r="B413" s="48"/>
      <c r="C413" s="48"/>
      <c r="D413" s="60"/>
      <c r="E413" s="49"/>
      <c r="F413" s="49" t="s">
        <v>611</v>
      </c>
      <c r="G413" s="67" t="s">
        <v>242</v>
      </c>
      <c r="H413" s="55">
        <v>64033870</v>
      </c>
      <c r="I413" s="65">
        <v>10.222258205787501</v>
      </c>
      <c r="J413" s="52">
        <v>200000</v>
      </c>
      <c r="K413" s="56">
        <v>2.3552972825162684</v>
      </c>
    </row>
    <row r="414" spans="1:11" s="8" customFormat="1" ht="60" x14ac:dyDescent="0.2">
      <c r="A414" s="134"/>
      <c r="B414" s="48"/>
      <c r="C414" s="48"/>
      <c r="D414" s="60"/>
      <c r="E414" s="49"/>
      <c r="F414" s="49" t="s">
        <v>612</v>
      </c>
      <c r="G414" s="67" t="s">
        <v>242</v>
      </c>
      <c r="H414" s="55">
        <v>16520174</v>
      </c>
      <c r="I414" s="65">
        <v>10.222258205787501</v>
      </c>
      <c r="J414" s="52">
        <v>100000</v>
      </c>
      <c r="K414" s="56">
        <v>1.9932719836970241</v>
      </c>
    </row>
    <row r="415" spans="1:11" s="8" customFormat="1" ht="30" x14ac:dyDescent="0.2">
      <c r="A415" s="134"/>
      <c r="B415" s="48"/>
      <c r="C415" s="48"/>
      <c r="D415" s="60"/>
      <c r="E415" s="49"/>
      <c r="F415" s="49" t="s">
        <v>326</v>
      </c>
      <c r="G415" s="67" t="s">
        <v>511</v>
      </c>
      <c r="H415" s="55">
        <v>21219966</v>
      </c>
      <c r="I415" s="65">
        <v>10.222258205787501</v>
      </c>
      <c r="J415" s="52">
        <v>1500000</v>
      </c>
      <c r="K415" s="56">
        <v>30.440608434528123</v>
      </c>
    </row>
    <row r="416" spans="1:11" s="8" customFormat="1" ht="15" x14ac:dyDescent="0.2">
      <c r="A416" s="134"/>
      <c r="B416" s="48"/>
      <c r="C416" s="48"/>
      <c r="D416" s="60"/>
      <c r="E416" s="49"/>
      <c r="F416" s="62" t="s">
        <v>369</v>
      </c>
      <c r="G416" s="67"/>
      <c r="H416" s="55"/>
      <c r="I416" s="65"/>
      <c r="J416" s="52"/>
      <c r="K416" s="56"/>
    </row>
    <row r="417" spans="1:11" s="8" customFormat="1" ht="60" x14ac:dyDescent="0.2">
      <c r="A417" s="134"/>
      <c r="B417" s="48"/>
      <c r="C417" s="48"/>
      <c r="D417" s="60"/>
      <c r="E417" s="49"/>
      <c r="F417" s="160" t="s">
        <v>613</v>
      </c>
      <c r="G417" s="95" t="s">
        <v>239</v>
      </c>
      <c r="H417" s="55">
        <v>200000</v>
      </c>
      <c r="I417" s="65">
        <v>10.222258205787501</v>
      </c>
      <c r="J417" s="52">
        <v>200000</v>
      </c>
      <c r="K417" s="56">
        <v>100</v>
      </c>
    </row>
    <row r="418" spans="1:11" s="8" customFormat="1" ht="15" x14ac:dyDescent="0.2">
      <c r="A418" s="134"/>
      <c r="B418" s="48"/>
      <c r="C418" s="48"/>
      <c r="D418" s="60"/>
      <c r="E418" s="49"/>
      <c r="F418" s="62" t="s">
        <v>149</v>
      </c>
      <c r="G418" s="153"/>
      <c r="H418" s="57"/>
      <c r="I418" s="57"/>
      <c r="J418" s="52"/>
      <c r="K418" s="58"/>
    </row>
    <row r="419" spans="1:11" s="8" customFormat="1" ht="30" x14ac:dyDescent="0.2">
      <c r="A419" s="134"/>
      <c r="B419" s="48"/>
      <c r="C419" s="48"/>
      <c r="D419" s="60"/>
      <c r="E419" s="49"/>
      <c r="F419" s="49" t="s">
        <v>150</v>
      </c>
      <c r="G419" s="67" t="s">
        <v>151</v>
      </c>
      <c r="H419" s="55">
        <v>90686548</v>
      </c>
      <c r="I419" s="65">
        <v>44.032325499918691</v>
      </c>
      <c r="J419" s="52">
        <v>42394017</v>
      </c>
      <c r="K419" s="56">
        <v>90.78018164281653</v>
      </c>
    </row>
    <row r="420" spans="1:11" s="8" customFormat="1" ht="45" x14ac:dyDescent="0.2">
      <c r="A420" s="134"/>
      <c r="B420" s="48"/>
      <c r="C420" s="48"/>
      <c r="D420" s="60"/>
      <c r="E420" s="49"/>
      <c r="F420" s="49" t="s">
        <v>327</v>
      </c>
      <c r="G420" s="67" t="s">
        <v>94</v>
      </c>
      <c r="H420" s="55">
        <v>29970082</v>
      </c>
      <c r="I420" s="65">
        <v>23.965423251094208</v>
      </c>
      <c r="J420" s="52">
        <v>15068341</v>
      </c>
      <c r="K420" s="56">
        <v>74.243367101898485</v>
      </c>
    </row>
    <row r="421" spans="1:11" s="8" customFormat="1" ht="15" x14ac:dyDescent="0.2">
      <c r="A421" s="134"/>
      <c r="B421" s="48"/>
      <c r="C421" s="48"/>
      <c r="D421" s="60"/>
      <c r="E421" s="49"/>
      <c r="F421" s="62" t="s">
        <v>328</v>
      </c>
      <c r="G421" s="67"/>
      <c r="H421" s="55"/>
      <c r="I421" s="65"/>
      <c r="J421" s="52"/>
      <c r="K421" s="56"/>
    </row>
    <row r="422" spans="1:11" s="8" customFormat="1" ht="60" x14ac:dyDescent="0.2">
      <c r="A422" s="134"/>
      <c r="B422" s="48"/>
      <c r="C422" s="48"/>
      <c r="D422" s="60"/>
      <c r="E422" s="49"/>
      <c r="F422" s="49" t="s">
        <v>329</v>
      </c>
      <c r="G422" s="67" t="s">
        <v>61</v>
      </c>
      <c r="H422" s="55">
        <v>40232913</v>
      </c>
      <c r="I422" s="65">
        <v>49.456264824771701</v>
      </c>
      <c r="J422" s="52">
        <v>14200000</v>
      </c>
      <c r="K422" s="56">
        <v>84.75075120710251</v>
      </c>
    </row>
    <row r="423" spans="1:11" s="8" customFormat="1" ht="60" x14ac:dyDescent="0.2">
      <c r="A423" s="134"/>
      <c r="B423" s="48"/>
      <c r="C423" s="48"/>
      <c r="D423" s="60"/>
      <c r="E423" s="49"/>
      <c r="F423" s="49" t="s">
        <v>330</v>
      </c>
      <c r="G423" s="67" t="s">
        <v>511</v>
      </c>
      <c r="H423" s="55">
        <v>61222815</v>
      </c>
      <c r="I423" s="65">
        <v>3.3354591748190603</v>
      </c>
      <c r="J423" s="52">
        <v>26500000</v>
      </c>
      <c r="K423" s="56">
        <v>46.619976556125359</v>
      </c>
    </row>
    <row r="424" spans="1:11" s="8" customFormat="1" ht="60" x14ac:dyDescent="0.2">
      <c r="A424" s="134"/>
      <c r="B424" s="48"/>
      <c r="C424" s="48"/>
      <c r="D424" s="60"/>
      <c r="E424" s="49"/>
      <c r="F424" s="49" t="s">
        <v>331</v>
      </c>
      <c r="G424" s="67" t="s">
        <v>511</v>
      </c>
      <c r="H424" s="55">
        <v>11213691</v>
      </c>
      <c r="I424" s="65">
        <v>1.1416936671431379</v>
      </c>
      <c r="J424" s="52">
        <v>5200000</v>
      </c>
      <c r="K424" s="56">
        <v>47.513579605501882</v>
      </c>
    </row>
    <row r="425" spans="1:11" s="8" customFormat="1" ht="15" x14ac:dyDescent="0.2">
      <c r="A425" s="134"/>
      <c r="B425" s="48"/>
      <c r="C425" s="48"/>
      <c r="D425" s="60"/>
      <c r="E425" s="49"/>
      <c r="F425" s="62" t="s">
        <v>152</v>
      </c>
      <c r="G425" s="153"/>
      <c r="H425" s="57"/>
      <c r="I425" s="57"/>
      <c r="J425" s="52"/>
      <c r="K425" s="58"/>
    </row>
    <row r="426" spans="1:11" s="8" customFormat="1" ht="30" x14ac:dyDescent="0.2">
      <c r="A426" s="134"/>
      <c r="B426" s="48"/>
      <c r="C426" s="48"/>
      <c r="D426" s="60"/>
      <c r="E426" s="49"/>
      <c r="F426" s="49" t="s">
        <v>153</v>
      </c>
      <c r="G426" s="67" t="s">
        <v>61</v>
      </c>
      <c r="H426" s="55">
        <v>59956528</v>
      </c>
      <c r="I426" s="65">
        <v>95.829754785000233</v>
      </c>
      <c r="J426" s="52">
        <v>900000</v>
      </c>
      <c r="K426" s="56">
        <v>97.330842372993985</v>
      </c>
    </row>
    <row r="427" spans="1:11" s="8" customFormat="1" ht="30" x14ac:dyDescent="0.2">
      <c r="A427" s="134"/>
      <c r="B427" s="48"/>
      <c r="C427" s="48"/>
      <c r="D427" s="60"/>
      <c r="E427" s="49"/>
      <c r="F427" s="49" t="s">
        <v>332</v>
      </c>
      <c r="G427" s="67" t="s">
        <v>511</v>
      </c>
      <c r="H427" s="55">
        <v>16898496</v>
      </c>
      <c r="I427" s="65">
        <v>0.99785377349558924</v>
      </c>
      <c r="J427" s="52">
        <v>200000</v>
      </c>
      <c r="K427" s="56">
        <v>2.1813910539730941</v>
      </c>
    </row>
    <row r="428" spans="1:11" s="8" customFormat="1" ht="30" x14ac:dyDescent="0.2">
      <c r="A428" s="134"/>
      <c r="B428" s="48"/>
      <c r="C428" s="48"/>
      <c r="D428" s="60"/>
      <c r="E428" s="49"/>
      <c r="F428" s="49" t="s">
        <v>154</v>
      </c>
      <c r="G428" s="67" t="s">
        <v>61</v>
      </c>
      <c r="H428" s="55">
        <v>57222617</v>
      </c>
      <c r="I428" s="65">
        <v>93.906887061806344</v>
      </c>
      <c r="J428" s="52">
        <v>940000</v>
      </c>
      <c r="K428" s="56">
        <v>95.549594175324074</v>
      </c>
    </row>
    <row r="429" spans="1:11" s="8" customFormat="1" ht="15" x14ac:dyDescent="0.2">
      <c r="A429" s="134"/>
      <c r="B429" s="48"/>
      <c r="C429" s="48"/>
      <c r="D429" s="60"/>
      <c r="E429" s="49"/>
      <c r="F429" s="62" t="s">
        <v>333</v>
      </c>
      <c r="G429" s="67"/>
      <c r="H429" s="55"/>
      <c r="I429" s="65"/>
      <c r="J429" s="52"/>
      <c r="K429" s="56"/>
    </row>
    <row r="430" spans="1:11" s="8" customFormat="1" ht="45" x14ac:dyDescent="0.2">
      <c r="A430" s="134"/>
      <c r="B430" s="48"/>
      <c r="C430" s="48"/>
      <c r="D430" s="60"/>
      <c r="E430" s="49"/>
      <c r="F430" s="49" t="s">
        <v>334</v>
      </c>
      <c r="G430" s="67" t="s">
        <v>511</v>
      </c>
      <c r="H430" s="55">
        <v>2164954</v>
      </c>
      <c r="I430" s="65">
        <v>8.6912608766745176</v>
      </c>
      <c r="J430" s="52">
        <v>94000</v>
      </c>
      <c r="K430" s="56">
        <v>13.033154515061293</v>
      </c>
    </row>
    <row r="431" spans="1:11" s="8" customFormat="1" ht="45" x14ac:dyDescent="0.2">
      <c r="A431" s="134"/>
      <c r="B431" s="48"/>
      <c r="C431" s="48"/>
      <c r="D431" s="60"/>
      <c r="E431" s="49"/>
      <c r="F431" s="49" t="s">
        <v>335</v>
      </c>
      <c r="G431" s="67" t="s">
        <v>242</v>
      </c>
      <c r="H431" s="55">
        <v>59397436</v>
      </c>
      <c r="I431" s="65">
        <v>0</v>
      </c>
      <c r="J431" s="52">
        <v>500000</v>
      </c>
      <c r="K431" s="56">
        <v>0.84178717748018617</v>
      </c>
    </row>
    <row r="432" spans="1:11" s="8" customFormat="1" ht="15" x14ac:dyDescent="0.2">
      <c r="A432" s="134"/>
      <c r="B432" s="48"/>
      <c r="C432" s="48"/>
      <c r="D432" s="60"/>
      <c r="E432" s="49"/>
      <c r="F432" s="62" t="s">
        <v>155</v>
      </c>
      <c r="G432" s="67"/>
      <c r="H432" s="55"/>
      <c r="I432" s="65"/>
      <c r="J432" s="52"/>
      <c r="K432" s="56"/>
    </row>
    <row r="433" spans="1:11" s="8" customFormat="1" ht="45" x14ac:dyDescent="0.2">
      <c r="A433" s="134"/>
      <c r="B433" s="48"/>
      <c r="C433" s="48"/>
      <c r="D433" s="60"/>
      <c r="E433" s="49"/>
      <c r="F433" s="49" t="s">
        <v>156</v>
      </c>
      <c r="G433" s="67" t="s">
        <v>157</v>
      </c>
      <c r="H433" s="55">
        <v>40098168</v>
      </c>
      <c r="I433" s="65">
        <v>91.79180116158922</v>
      </c>
      <c r="J433" s="52">
        <v>486212</v>
      </c>
      <c r="K433" s="56">
        <v>100</v>
      </c>
    </row>
    <row r="434" spans="1:11" s="8" customFormat="1" ht="30" x14ac:dyDescent="0.2">
      <c r="A434" s="134"/>
      <c r="B434" s="48"/>
      <c r="C434" s="48"/>
      <c r="D434" s="60"/>
      <c r="E434" s="49"/>
      <c r="F434" s="49" t="s">
        <v>336</v>
      </c>
      <c r="G434" s="67" t="s">
        <v>151</v>
      </c>
      <c r="H434" s="55">
        <v>95632273</v>
      </c>
      <c r="I434" s="65">
        <v>69.189032712837431</v>
      </c>
      <c r="J434" s="52">
        <v>1000000</v>
      </c>
      <c r="K434" s="56">
        <v>70.234704815601319</v>
      </c>
    </row>
    <row r="435" spans="1:11" s="8" customFormat="1" ht="15" x14ac:dyDescent="0.2">
      <c r="A435" s="134"/>
      <c r="B435" s="48"/>
      <c r="C435" s="48"/>
      <c r="D435" s="60"/>
      <c r="E435" s="49"/>
      <c r="F435" s="62" t="s">
        <v>159</v>
      </c>
      <c r="G435" s="67"/>
      <c r="H435" s="55"/>
      <c r="I435" s="65"/>
      <c r="J435" s="52"/>
      <c r="K435" s="56"/>
    </row>
    <row r="436" spans="1:11" s="8" customFormat="1" ht="30" x14ac:dyDescent="0.2">
      <c r="A436" s="134"/>
      <c r="B436" s="48"/>
      <c r="C436" s="48"/>
      <c r="D436" s="60"/>
      <c r="E436" s="49"/>
      <c r="F436" s="49" t="s">
        <v>160</v>
      </c>
      <c r="G436" s="67" t="s">
        <v>151</v>
      </c>
      <c r="H436" s="55">
        <v>63293282</v>
      </c>
      <c r="I436" s="65">
        <v>92.451129615936182</v>
      </c>
      <c r="J436" s="52">
        <v>900000</v>
      </c>
      <c r="K436" s="56">
        <v>100</v>
      </c>
    </row>
    <row r="437" spans="1:11" s="8" customFormat="1" ht="15" x14ac:dyDescent="0.2">
      <c r="A437" s="134"/>
      <c r="B437" s="48"/>
      <c r="C437" s="48"/>
      <c r="D437" s="60"/>
      <c r="E437" s="49"/>
      <c r="F437" s="62" t="s">
        <v>337</v>
      </c>
      <c r="G437" s="67"/>
      <c r="H437" s="55"/>
      <c r="I437" s="65"/>
      <c r="J437" s="52"/>
      <c r="K437" s="56"/>
    </row>
    <row r="438" spans="1:11" s="8" customFormat="1" ht="48.75" customHeight="1" x14ac:dyDescent="0.2">
      <c r="A438" s="134"/>
      <c r="B438" s="48"/>
      <c r="C438" s="48"/>
      <c r="D438" s="60"/>
      <c r="E438" s="49"/>
      <c r="F438" s="49" t="s">
        <v>338</v>
      </c>
      <c r="G438" s="67" t="s">
        <v>151</v>
      </c>
      <c r="H438" s="55">
        <v>17697046</v>
      </c>
      <c r="I438" s="65">
        <v>0.73826445385291983</v>
      </c>
      <c r="J438" s="52">
        <v>13612299</v>
      </c>
      <c r="K438" s="56">
        <v>100</v>
      </c>
    </row>
    <row r="439" spans="1:11" s="8" customFormat="1" ht="15" x14ac:dyDescent="0.2">
      <c r="A439" s="134"/>
      <c r="B439" s="48"/>
      <c r="C439" s="48"/>
      <c r="D439" s="60"/>
      <c r="E439" s="49"/>
      <c r="F439" s="62" t="s">
        <v>161</v>
      </c>
      <c r="G439" s="67"/>
      <c r="H439" s="55"/>
      <c r="I439" s="65"/>
      <c r="J439" s="52"/>
      <c r="K439" s="56"/>
    </row>
    <row r="440" spans="1:11" s="8" customFormat="1" ht="30" x14ac:dyDescent="0.2">
      <c r="A440" s="134"/>
      <c r="B440" s="48"/>
      <c r="C440" s="48"/>
      <c r="D440" s="60"/>
      <c r="E440" s="49"/>
      <c r="F440" s="49" t="s">
        <v>162</v>
      </c>
      <c r="G440" s="67" t="s">
        <v>61</v>
      </c>
      <c r="H440" s="55">
        <v>64556051</v>
      </c>
      <c r="I440" s="65">
        <v>46.777983678090841</v>
      </c>
      <c r="J440" s="52">
        <v>25474628</v>
      </c>
      <c r="K440" s="56">
        <v>86.239238828285821</v>
      </c>
    </row>
    <row r="441" spans="1:11" s="8" customFormat="1" ht="60" x14ac:dyDescent="0.2">
      <c r="A441" s="134"/>
      <c r="B441" s="48"/>
      <c r="C441" s="48"/>
      <c r="D441" s="60"/>
      <c r="E441" s="49"/>
      <c r="F441" s="49" t="s">
        <v>339</v>
      </c>
      <c r="G441" s="67" t="s">
        <v>65</v>
      </c>
      <c r="H441" s="55">
        <v>8676746</v>
      </c>
      <c r="I441" s="65">
        <v>0.7516819093240853</v>
      </c>
      <c r="J441" s="52">
        <v>8111524</v>
      </c>
      <c r="K441" s="56">
        <v>100</v>
      </c>
    </row>
    <row r="442" spans="1:11" s="8" customFormat="1" ht="22.5" customHeight="1" x14ac:dyDescent="0.2">
      <c r="A442" s="134"/>
      <c r="B442" s="48"/>
      <c r="C442" s="48"/>
      <c r="D442" s="60"/>
      <c r="E442" s="49"/>
      <c r="F442" s="62" t="s">
        <v>340</v>
      </c>
      <c r="G442" s="67"/>
      <c r="H442" s="55"/>
      <c r="I442" s="65"/>
      <c r="J442" s="52"/>
      <c r="K442" s="56"/>
    </row>
    <row r="443" spans="1:11" s="8" customFormat="1" ht="51.75" customHeight="1" x14ac:dyDescent="0.2">
      <c r="A443" s="134"/>
      <c r="B443" s="48"/>
      <c r="C443" s="48"/>
      <c r="D443" s="60"/>
      <c r="E443" s="49"/>
      <c r="F443" s="49" t="s">
        <v>341</v>
      </c>
      <c r="G443" s="67" t="s">
        <v>239</v>
      </c>
      <c r="H443" s="55">
        <v>197911615</v>
      </c>
      <c r="I443" s="65">
        <v>0</v>
      </c>
      <c r="J443" s="52">
        <v>2500000</v>
      </c>
      <c r="K443" s="56">
        <v>1.2631901366678251</v>
      </c>
    </row>
    <row r="444" spans="1:11" s="8" customFormat="1" ht="59.25" customHeight="1" x14ac:dyDescent="0.2">
      <c r="A444" s="134"/>
      <c r="B444" s="48"/>
      <c r="C444" s="48"/>
      <c r="D444" s="60"/>
      <c r="E444" s="49"/>
      <c r="F444" s="49" t="s">
        <v>342</v>
      </c>
      <c r="G444" s="67" t="s">
        <v>239</v>
      </c>
      <c r="H444" s="55">
        <v>13823895</v>
      </c>
      <c r="I444" s="65">
        <v>0</v>
      </c>
      <c r="J444" s="52">
        <v>712916</v>
      </c>
      <c r="K444" s="56">
        <v>5.1571282912666803</v>
      </c>
    </row>
    <row r="445" spans="1:11" s="8" customFormat="1" ht="15" x14ac:dyDescent="0.2">
      <c r="A445" s="134"/>
      <c r="B445" s="48"/>
      <c r="C445" s="48"/>
      <c r="D445" s="60"/>
      <c r="E445" s="49"/>
      <c r="F445" s="62" t="s">
        <v>163</v>
      </c>
      <c r="G445" s="67"/>
      <c r="H445" s="55"/>
      <c r="I445" s="65"/>
      <c r="J445" s="52"/>
      <c r="K445" s="56"/>
    </row>
    <row r="446" spans="1:11" s="8" customFormat="1" ht="45" x14ac:dyDescent="0.2">
      <c r="A446" s="134"/>
      <c r="B446" s="48"/>
      <c r="C446" s="48"/>
      <c r="D446" s="60"/>
      <c r="E446" s="49"/>
      <c r="F446" s="49" t="s">
        <v>164</v>
      </c>
      <c r="G446" s="67" t="s">
        <v>165</v>
      </c>
      <c r="H446" s="55">
        <v>20364143</v>
      </c>
      <c r="I446" s="65">
        <v>99.948723597158008</v>
      </c>
      <c r="J446" s="52">
        <v>10442</v>
      </c>
      <c r="K446" s="56">
        <v>100</v>
      </c>
    </row>
    <row r="447" spans="1:11" s="8" customFormat="1" ht="15" x14ac:dyDescent="0.2">
      <c r="A447" s="134"/>
      <c r="B447" s="48"/>
      <c r="C447" s="48"/>
      <c r="D447" s="60"/>
      <c r="E447" s="49"/>
      <c r="F447" s="62" t="s">
        <v>177</v>
      </c>
      <c r="G447" s="67"/>
      <c r="H447" s="55"/>
      <c r="I447" s="65"/>
      <c r="J447" s="52"/>
      <c r="K447" s="56"/>
    </row>
    <row r="448" spans="1:11" s="8" customFormat="1" ht="45" x14ac:dyDescent="0.2">
      <c r="A448" s="134"/>
      <c r="B448" s="48"/>
      <c r="C448" s="48"/>
      <c r="D448" s="60"/>
      <c r="E448" s="49"/>
      <c r="F448" s="49" t="s">
        <v>167</v>
      </c>
      <c r="G448" s="67" t="s">
        <v>151</v>
      </c>
      <c r="H448" s="55">
        <v>36165625</v>
      </c>
      <c r="I448" s="65">
        <v>86.431754241769625</v>
      </c>
      <c r="J448" s="52">
        <v>632224</v>
      </c>
      <c r="K448" s="56">
        <v>100</v>
      </c>
    </row>
    <row r="449" spans="1:11" s="8" customFormat="1" ht="15" x14ac:dyDescent="0.2">
      <c r="A449" s="134"/>
      <c r="B449" s="48"/>
      <c r="C449" s="48"/>
      <c r="D449" s="60"/>
      <c r="E449" s="49"/>
      <c r="F449" s="62" t="s">
        <v>84</v>
      </c>
      <c r="G449" s="67"/>
      <c r="H449" s="55"/>
      <c r="I449" s="65"/>
      <c r="J449" s="52"/>
      <c r="K449" s="56"/>
    </row>
    <row r="450" spans="1:11" s="8" customFormat="1" ht="45" x14ac:dyDescent="0.2">
      <c r="A450" s="134"/>
      <c r="B450" s="48"/>
      <c r="C450" s="48"/>
      <c r="D450" s="60"/>
      <c r="E450" s="49"/>
      <c r="F450" s="49" t="s">
        <v>166</v>
      </c>
      <c r="G450" s="67" t="s">
        <v>61</v>
      </c>
      <c r="H450" s="55">
        <v>64429180</v>
      </c>
      <c r="I450" s="65">
        <v>96.725471843658426</v>
      </c>
      <c r="J450" s="52">
        <v>958742</v>
      </c>
      <c r="K450" s="56">
        <v>100</v>
      </c>
    </row>
    <row r="451" spans="1:11" s="8" customFormat="1" ht="30" x14ac:dyDescent="0.2">
      <c r="A451" s="134"/>
      <c r="B451" s="48"/>
      <c r="C451" s="48"/>
      <c r="D451" s="60"/>
      <c r="E451" s="49"/>
      <c r="F451" s="49" t="s">
        <v>85</v>
      </c>
      <c r="G451" s="67" t="s">
        <v>61</v>
      </c>
      <c r="H451" s="55">
        <v>69050734</v>
      </c>
      <c r="I451" s="65">
        <v>69.355474193800745</v>
      </c>
      <c r="J451" s="52">
        <v>19410606</v>
      </c>
      <c r="K451" s="56">
        <v>100</v>
      </c>
    </row>
    <row r="452" spans="1:11" s="8" customFormat="1" ht="15" x14ac:dyDescent="0.2">
      <c r="A452" s="134"/>
      <c r="B452" s="48"/>
      <c r="C452" s="48"/>
      <c r="D452" s="60"/>
      <c r="E452" s="49"/>
      <c r="F452" s="62" t="s">
        <v>168</v>
      </c>
      <c r="G452" s="67"/>
      <c r="H452" s="55"/>
      <c r="I452" s="65"/>
      <c r="J452" s="52"/>
      <c r="K452" s="56"/>
    </row>
    <row r="453" spans="1:11" s="8" customFormat="1" ht="30" x14ac:dyDescent="0.2">
      <c r="A453" s="134"/>
      <c r="B453" s="48"/>
      <c r="C453" s="48"/>
      <c r="D453" s="60"/>
      <c r="E453" s="49"/>
      <c r="F453" s="49" t="s">
        <v>169</v>
      </c>
      <c r="G453" s="67" t="s">
        <v>61</v>
      </c>
      <c r="H453" s="55">
        <v>12841686</v>
      </c>
      <c r="I453" s="65">
        <v>94.045083176772891</v>
      </c>
      <c r="J453" s="52">
        <v>764712</v>
      </c>
      <c r="K453" s="56">
        <v>100</v>
      </c>
    </row>
    <row r="454" spans="1:11" s="8" customFormat="1" ht="15" x14ac:dyDescent="0.2">
      <c r="A454" s="134"/>
      <c r="B454" s="48"/>
      <c r="C454" s="48"/>
      <c r="D454" s="60"/>
      <c r="E454" s="49"/>
      <c r="F454" s="62" t="s">
        <v>90</v>
      </c>
      <c r="G454" s="67"/>
      <c r="H454" s="55"/>
      <c r="I454" s="65"/>
      <c r="J454" s="52"/>
      <c r="K454" s="56"/>
    </row>
    <row r="455" spans="1:11" s="8" customFormat="1" ht="69.75" customHeight="1" x14ac:dyDescent="0.2">
      <c r="A455" s="134"/>
      <c r="B455" s="48"/>
      <c r="C455" s="48"/>
      <c r="D455" s="60"/>
      <c r="E455" s="49"/>
      <c r="F455" s="117" t="s">
        <v>614</v>
      </c>
      <c r="G455" s="67" t="s">
        <v>239</v>
      </c>
      <c r="H455" s="55">
        <v>2400000</v>
      </c>
      <c r="I455" s="65">
        <v>0</v>
      </c>
      <c r="J455" s="52">
        <v>2400000</v>
      </c>
      <c r="K455" s="56">
        <v>100</v>
      </c>
    </row>
    <row r="456" spans="1:11" s="8" customFormat="1" ht="68.25" customHeight="1" x14ac:dyDescent="0.2">
      <c r="A456" s="134"/>
      <c r="B456" s="48"/>
      <c r="C456" s="48"/>
      <c r="D456" s="60"/>
      <c r="E456" s="49"/>
      <c r="F456" s="117" t="s">
        <v>343</v>
      </c>
      <c r="G456" s="69" t="s">
        <v>239</v>
      </c>
      <c r="H456" s="55">
        <v>2000000</v>
      </c>
      <c r="I456" s="65">
        <v>0</v>
      </c>
      <c r="J456" s="52">
        <v>2000000</v>
      </c>
      <c r="K456" s="56">
        <v>100</v>
      </c>
    </row>
    <row r="457" spans="1:11" s="8" customFormat="1" ht="15" x14ac:dyDescent="0.2">
      <c r="A457" s="134"/>
      <c r="B457" s="48"/>
      <c r="C457" s="48"/>
      <c r="D457" s="60"/>
      <c r="E457" s="49"/>
      <c r="F457" s="62" t="s">
        <v>386</v>
      </c>
      <c r="G457" s="69"/>
      <c r="H457" s="144"/>
      <c r="I457" s="65"/>
      <c r="J457" s="52"/>
      <c r="K457" s="56"/>
    </row>
    <row r="458" spans="1:11" s="8" customFormat="1" ht="30" x14ac:dyDescent="0.2">
      <c r="A458" s="134"/>
      <c r="B458" s="48"/>
      <c r="C458" s="48"/>
      <c r="D458" s="60"/>
      <c r="E458" s="49"/>
      <c r="F458" s="49" t="s">
        <v>615</v>
      </c>
      <c r="G458" s="69" t="s">
        <v>242</v>
      </c>
      <c r="H458" s="100">
        <v>24258056</v>
      </c>
      <c r="I458" s="65">
        <v>12.843675519588214</v>
      </c>
      <c r="J458" s="52">
        <v>10000000</v>
      </c>
      <c r="K458" s="56">
        <v>54.067094246958611</v>
      </c>
    </row>
    <row r="459" spans="1:11" s="8" customFormat="1" ht="19.5" customHeight="1" x14ac:dyDescent="0.2">
      <c r="A459" s="134"/>
      <c r="B459" s="48"/>
      <c r="C459" s="48"/>
      <c r="D459" s="60"/>
      <c r="E459" s="49"/>
      <c r="F459" s="62" t="s">
        <v>170</v>
      </c>
      <c r="G459" s="67"/>
      <c r="H459" s="55"/>
      <c r="I459" s="65"/>
      <c r="J459" s="52"/>
      <c r="K459" s="56"/>
    </row>
    <row r="460" spans="1:11" s="8" customFormat="1" ht="30" x14ac:dyDescent="0.2">
      <c r="A460" s="134"/>
      <c r="B460" s="48"/>
      <c r="C460" s="48"/>
      <c r="D460" s="60"/>
      <c r="E460" s="49"/>
      <c r="F460" s="49" t="s">
        <v>171</v>
      </c>
      <c r="G460" s="67" t="s">
        <v>94</v>
      </c>
      <c r="H460" s="55">
        <v>119991165</v>
      </c>
      <c r="I460" s="65">
        <v>98.457268341381649</v>
      </c>
      <c r="J460" s="52">
        <v>1460411</v>
      </c>
      <c r="K460" s="56">
        <v>100</v>
      </c>
    </row>
    <row r="461" spans="1:11" s="8" customFormat="1" ht="45.75" customHeight="1" x14ac:dyDescent="0.2">
      <c r="A461" s="134"/>
      <c r="B461" s="48"/>
      <c r="C461" s="48"/>
      <c r="D461" s="60"/>
      <c r="E461" s="49"/>
      <c r="F461" s="49" t="s">
        <v>426</v>
      </c>
      <c r="G461" s="67" t="s">
        <v>61</v>
      </c>
      <c r="H461" s="55">
        <v>58419871</v>
      </c>
      <c r="I461" s="65">
        <v>14.837235775477833</v>
      </c>
      <c r="J461" s="52">
        <v>500000</v>
      </c>
      <c r="K461" s="56">
        <v>100</v>
      </c>
    </row>
    <row r="462" spans="1:11" s="8" customFormat="1" ht="19.5" customHeight="1" x14ac:dyDescent="0.2">
      <c r="A462" s="134"/>
      <c r="B462" s="48"/>
      <c r="C462" s="48"/>
      <c r="D462" s="60"/>
      <c r="E462" s="49"/>
      <c r="F462" s="62" t="s">
        <v>172</v>
      </c>
      <c r="G462" s="57"/>
      <c r="H462" s="57"/>
      <c r="I462" s="57"/>
      <c r="J462" s="52"/>
      <c r="K462" s="58"/>
    </row>
    <row r="463" spans="1:11" s="8" customFormat="1" ht="37.5" customHeight="1" x14ac:dyDescent="0.2">
      <c r="A463" s="134"/>
      <c r="B463" s="48"/>
      <c r="C463" s="48"/>
      <c r="D463" s="60"/>
      <c r="E463" s="49"/>
      <c r="F463" s="49" t="s">
        <v>173</v>
      </c>
      <c r="G463" s="55" t="s">
        <v>61</v>
      </c>
      <c r="H463" s="55">
        <v>47139900</v>
      </c>
      <c r="I463" s="65">
        <v>35.910950171722895</v>
      </c>
      <c r="J463" s="52">
        <v>25521366</v>
      </c>
      <c r="K463" s="56">
        <v>90.050577111958233</v>
      </c>
    </row>
    <row r="464" spans="1:11" s="8" customFormat="1" ht="30" x14ac:dyDescent="0.2">
      <c r="A464" s="134"/>
      <c r="B464" s="48"/>
      <c r="C464" s="48"/>
      <c r="D464" s="60"/>
      <c r="E464" s="49"/>
      <c r="F464" s="49" t="s">
        <v>427</v>
      </c>
      <c r="G464" s="55" t="s">
        <v>344</v>
      </c>
      <c r="H464" s="55">
        <v>46110961</v>
      </c>
      <c r="I464" s="65">
        <v>36.795934485078284</v>
      </c>
      <c r="J464" s="52">
        <v>25400000</v>
      </c>
      <c r="K464" s="56">
        <v>91.88045115780605</v>
      </c>
    </row>
    <row r="465" spans="1:11" s="8" customFormat="1" ht="15" x14ac:dyDescent="0.2">
      <c r="A465" s="134"/>
      <c r="B465" s="48"/>
      <c r="C465" s="48"/>
      <c r="D465" s="60"/>
      <c r="E465" s="49"/>
      <c r="F465" s="62" t="s">
        <v>174</v>
      </c>
      <c r="G465" s="67"/>
      <c r="H465" s="55"/>
      <c r="I465" s="65"/>
      <c r="J465" s="52"/>
      <c r="K465" s="56"/>
    </row>
    <row r="466" spans="1:11" s="8" customFormat="1" ht="45" x14ac:dyDescent="0.2">
      <c r="A466" s="134"/>
      <c r="B466" s="48"/>
      <c r="C466" s="48"/>
      <c r="D466" s="60"/>
      <c r="E466" s="49"/>
      <c r="F466" s="49" t="s">
        <v>462</v>
      </c>
      <c r="G466" s="67" t="s">
        <v>151</v>
      </c>
      <c r="H466" s="55">
        <v>90588014</v>
      </c>
      <c r="I466" s="65">
        <v>87.008330925546062</v>
      </c>
      <c r="J466" s="52">
        <v>11500000</v>
      </c>
      <c r="K466" s="56">
        <v>100</v>
      </c>
    </row>
    <row r="467" spans="1:11" s="8" customFormat="1" ht="45" x14ac:dyDescent="0.2">
      <c r="A467" s="134"/>
      <c r="B467" s="48"/>
      <c r="C467" s="48"/>
      <c r="D467" s="60"/>
      <c r="E467" s="49"/>
      <c r="F467" s="49" t="s">
        <v>345</v>
      </c>
      <c r="G467" s="67" t="s">
        <v>61</v>
      </c>
      <c r="H467" s="55">
        <v>26512077</v>
      </c>
      <c r="I467" s="65">
        <v>2.8088968661338698</v>
      </c>
      <c r="J467" s="52">
        <v>21000000</v>
      </c>
      <c r="K467" s="56">
        <v>82.01808142002605</v>
      </c>
    </row>
    <row r="468" spans="1:11" s="8" customFormat="1" ht="15" x14ac:dyDescent="0.2">
      <c r="A468" s="134"/>
      <c r="B468" s="48"/>
      <c r="C468" s="48"/>
      <c r="D468" s="60"/>
      <c r="E468" s="49"/>
      <c r="F468" s="62" t="s">
        <v>346</v>
      </c>
      <c r="G468" s="67"/>
      <c r="H468" s="55"/>
      <c r="I468" s="65"/>
      <c r="J468" s="52"/>
      <c r="K468" s="56"/>
    </row>
    <row r="469" spans="1:11" s="8" customFormat="1" ht="30" x14ac:dyDescent="0.2">
      <c r="A469" s="134"/>
      <c r="B469" s="48"/>
      <c r="C469" s="48"/>
      <c r="D469" s="60"/>
      <c r="E469" s="49"/>
      <c r="F469" s="49" t="s">
        <v>347</v>
      </c>
      <c r="G469" s="67" t="s">
        <v>61</v>
      </c>
      <c r="H469" s="55">
        <v>81303479</v>
      </c>
      <c r="I469" s="65">
        <v>45.147605553262984</v>
      </c>
      <c r="J469" s="52">
        <v>42534012</v>
      </c>
      <c r="K469" s="56">
        <v>100</v>
      </c>
    </row>
    <row r="470" spans="1:11" s="8" customFormat="1" ht="15" x14ac:dyDescent="0.2">
      <c r="A470" s="134"/>
      <c r="B470" s="48"/>
      <c r="C470" s="48"/>
      <c r="D470" s="60"/>
      <c r="E470" s="49"/>
      <c r="F470" s="62" t="s">
        <v>92</v>
      </c>
      <c r="G470" s="67"/>
      <c r="H470" s="55"/>
      <c r="I470" s="65"/>
      <c r="J470" s="52"/>
      <c r="K470" s="56"/>
    </row>
    <row r="471" spans="1:11" s="8" customFormat="1" ht="45" x14ac:dyDescent="0.2">
      <c r="A471" s="134"/>
      <c r="B471" s="48"/>
      <c r="C471" s="48"/>
      <c r="D471" s="60"/>
      <c r="E471" s="49"/>
      <c r="F471" s="49" t="s">
        <v>616</v>
      </c>
      <c r="G471" s="67" t="s">
        <v>61</v>
      </c>
      <c r="H471" s="55">
        <v>86504417</v>
      </c>
      <c r="I471" s="65">
        <v>91.360650647469242</v>
      </c>
      <c r="J471" s="52">
        <v>6200000</v>
      </c>
      <c r="K471" s="56">
        <v>100</v>
      </c>
    </row>
    <row r="472" spans="1:11" s="8" customFormat="1" ht="37.5" customHeight="1" x14ac:dyDescent="0.2">
      <c r="A472" s="134"/>
      <c r="B472" s="48"/>
      <c r="C472" s="48"/>
      <c r="D472" s="60"/>
      <c r="E472" s="49"/>
      <c r="F472" s="49" t="s">
        <v>348</v>
      </c>
      <c r="G472" s="67" t="s">
        <v>61</v>
      </c>
      <c r="H472" s="55">
        <v>6468720</v>
      </c>
      <c r="I472" s="65">
        <v>1.2172732781755897</v>
      </c>
      <c r="J472" s="52">
        <v>6139682</v>
      </c>
      <c r="K472" s="56">
        <v>100</v>
      </c>
    </row>
    <row r="473" spans="1:11" s="8" customFormat="1" ht="15" x14ac:dyDescent="0.2">
      <c r="A473" s="134"/>
      <c r="B473" s="48"/>
      <c r="C473" s="48"/>
      <c r="D473" s="60"/>
      <c r="E473" s="49"/>
      <c r="F473" s="62" t="s">
        <v>175</v>
      </c>
      <c r="G473" s="153"/>
      <c r="H473" s="57"/>
      <c r="I473" s="57"/>
      <c r="J473" s="52"/>
      <c r="K473" s="56"/>
    </row>
    <row r="474" spans="1:11" s="8" customFormat="1" ht="37.5" customHeight="1" x14ac:dyDescent="0.2">
      <c r="A474" s="134"/>
      <c r="B474" s="48"/>
      <c r="C474" s="48"/>
      <c r="D474" s="60"/>
      <c r="E474" s="49"/>
      <c r="F474" s="49" t="s">
        <v>176</v>
      </c>
      <c r="G474" s="67" t="s">
        <v>61</v>
      </c>
      <c r="H474" s="55">
        <v>25575796</v>
      </c>
      <c r="I474" s="65">
        <v>90.211151512156249</v>
      </c>
      <c r="J474" s="52">
        <v>1222438</v>
      </c>
      <c r="K474" s="56">
        <v>100</v>
      </c>
    </row>
    <row r="475" spans="1:11" s="8" customFormat="1" ht="15.75" customHeight="1" x14ac:dyDescent="0.2">
      <c r="A475" s="134"/>
      <c r="B475" s="48"/>
      <c r="C475" s="48"/>
      <c r="D475" s="60"/>
      <c r="E475" s="49"/>
      <c r="F475" s="62" t="s">
        <v>349</v>
      </c>
      <c r="G475" s="67"/>
      <c r="H475" s="55"/>
      <c r="I475" s="65"/>
      <c r="J475" s="52"/>
      <c r="K475" s="56"/>
    </row>
    <row r="476" spans="1:11" s="8" customFormat="1" ht="37.5" customHeight="1" x14ac:dyDescent="0.2">
      <c r="A476" s="134"/>
      <c r="B476" s="48"/>
      <c r="C476" s="48"/>
      <c r="D476" s="60"/>
      <c r="E476" s="49"/>
      <c r="F476" s="49" t="s">
        <v>617</v>
      </c>
      <c r="G476" s="67" t="s">
        <v>242</v>
      </c>
      <c r="H476" s="55">
        <v>74289688</v>
      </c>
      <c r="I476" s="65">
        <v>1.451600160172976</v>
      </c>
      <c r="J476" s="52">
        <v>200000</v>
      </c>
      <c r="K476" s="56">
        <v>1.7208165283989403</v>
      </c>
    </row>
    <row r="477" spans="1:11" s="1" customFormat="1" ht="33" customHeight="1" x14ac:dyDescent="0.2">
      <c r="A477" s="122"/>
      <c r="B477" s="48" t="s">
        <v>20</v>
      </c>
      <c r="C477" s="48" t="s">
        <v>21</v>
      </c>
      <c r="D477" s="60" t="s">
        <v>13</v>
      </c>
      <c r="E477" s="49" t="s">
        <v>22</v>
      </c>
      <c r="F477" s="54"/>
      <c r="G477" s="84"/>
      <c r="H477" s="55"/>
      <c r="I477" s="55"/>
      <c r="J477" s="52">
        <f>J479+J517+J523+J490+J491+J492+J493+J494+J495+J496+J497+J498+J499+J520+J525+J527+J481+J482+J483+J484+J485+J486+J487+J489+J500+J501+J502+J503+J504+J505+J506+J507+J508+J509+J510+J511++J512+J513+J514+J480+J515+J488+J521+J518</f>
        <v>105547669</v>
      </c>
      <c r="K477" s="56"/>
    </row>
    <row r="478" spans="1:11" s="1" customFormat="1" ht="15" x14ac:dyDescent="0.2">
      <c r="A478" s="122"/>
      <c r="B478" s="48"/>
      <c r="C478" s="48"/>
      <c r="D478" s="60"/>
      <c r="E478" s="49"/>
      <c r="F478" s="62" t="s">
        <v>70</v>
      </c>
      <c r="G478" s="67"/>
      <c r="H478" s="55"/>
      <c r="I478" s="55"/>
      <c r="J478" s="52"/>
      <c r="K478" s="56"/>
    </row>
    <row r="479" spans="1:11" s="1" customFormat="1" ht="45" x14ac:dyDescent="0.2">
      <c r="A479" s="122"/>
      <c r="B479" s="48"/>
      <c r="C479" s="48"/>
      <c r="D479" s="60"/>
      <c r="E479" s="49"/>
      <c r="F479" s="49" t="s">
        <v>182</v>
      </c>
      <c r="G479" s="67" t="s">
        <v>157</v>
      </c>
      <c r="H479" s="55">
        <v>45235151</v>
      </c>
      <c r="I479" s="65">
        <v>78.437861586888488</v>
      </c>
      <c r="J479" s="52">
        <v>8195877</v>
      </c>
      <c r="K479" s="56">
        <v>100</v>
      </c>
    </row>
    <row r="480" spans="1:11" s="1" customFormat="1" ht="45" x14ac:dyDescent="0.2">
      <c r="A480" s="122"/>
      <c r="B480" s="48"/>
      <c r="C480" s="48"/>
      <c r="D480" s="60"/>
      <c r="E480" s="49"/>
      <c r="F480" s="49" t="s">
        <v>356</v>
      </c>
      <c r="G480" s="67" t="s">
        <v>463</v>
      </c>
      <c r="H480" s="55">
        <v>209390977</v>
      </c>
      <c r="I480" s="65">
        <v>0.51228617649556185</v>
      </c>
      <c r="J480" s="52">
        <v>3000000</v>
      </c>
      <c r="K480" s="56">
        <v>1.9450126688123726</v>
      </c>
    </row>
    <row r="481" spans="1:11" s="1" customFormat="1" ht="45" x14ac:dyDescent="0.2">
      <c r="A481" s="122"/>
      <c r="B481" s="48"/>
      <c r="C481" s="48"/>
      <c r="D481" s="60"/>
      <c r="E481" s="49"/>
      <c r="F481" s="49" t="s">
        <v>428</v>
      </c>
      <c r="G481" s="67" t="s">
        <v>226</v>
      </c>
      <c r="H481" s="55">
        <v>1500000</v>
      </c>
      <c r="I481" s="65">
        <v>0</v>
      </c>
      <c r="J481" s="52">
        <v>750000</v>
      </c>
      <c r="K481" s="56">
        <v>50</v>
      </c>
    </row>
    <row r="482" spans="1:11" s="1" customFormat="1" ht="45" x14ac:dyDescent="0.2">
      <c r="A482" s="122"/>
      <c r="B482" s="48"/>
      <c r="C482" s="48"/>
      <c r="D482" s="60"/>
      <c r="E482" s="49"/>
      <c r="F482" s="49" t="s">
        <v>429</v>
      </c>
      <c r="G482" s="67" t="s">
        <v>226</v>
      </c>
      <c r="H482" s="55">
        <v>1500000</v>
      </c>
      <c r="I482" s="65">
        <v>0</v>
      </c>
      <c r="J482" s="52">
        <v>750000</v>
      </c>
      <c r="K482" s="56">
        <v>50</v>
      </c>
    </row>
    <row r="483" spans="1:11" s="1" customFormat="1" ht="45" x14ac:dyDescent="0.2">
      <c r="A483" s="122"/>
      <c r="B483" s="48"/>
      <c r="C483" s="48"/>
      <c r="D483" s="60"/>
      <c r="E483" s="49"/>
      <c r="F483" s="49" t="s">
        <v>430</v>
      </c>
      <c r="G483" s="67" t="s">
        <v>226</v>
      </c>
      <c r="H483" s="55">
        <v>1500000</v>
      </c>
      <c r="I483" s="65">
        <v>0</v>
      </c>
      <c r="J483" s="52">
        <v>750000</v>
      </c>
      <c r="K483" s="56">
        <v>50</v>
      </c>
    </row>
    <row r="484" spans="1:11" s="1" customFormat="1" ht="45" x14ac:dyDescent="0.2">
      <c r="A484" s="122"/>
      <c r="B484" s="48"/>
      <c r="C484" s="48"/>
      <c r="D484" s="60"/>
      <c r="E484" s="49"/>
      <c r="F484" s="49" t="s">
        <v>431</v>
      </c>
      <c r="G484" s="67" t="s">
        <v>226</v>
      </c>
      <c r="H484" s="55">
        <v>500000</v>
      </c>
      <c r="I484" s="65">
        <v>0</v>
      </c>
      <c r="J484" s="52">
        <v>400000</v>
      </c>
      <c r="K484" s="56">
        <v>80</v>
      </c>
    </row>
    <row r="485" spans="1:11" s="1" customFormat="1" ht="30" x14ac:dyDescent="0.2">
      <c r="A485" s="122"/>
      <c r="B485" s="48"/>
      <c r="C485" s="48"/>
      <c r="D485" s="60"/>
      <c r="E485" s="49"/>
      <c r="F485" s="49" t="s">
        <v>432</v>
      </c>
      <c r="G485" s="67" t="s">
        <v>226</v>
      </c>
      <c r="H485" s="55">
        <v>500000</v>
      </c>
      <c r="I485" s="65">
        <v>0</v>
      </c>
      <c r="J485" s="52">
        <v>100000</v>
      </c>
      <c r="K485" s="56">
        <v>20</v>
      </c>
    </row>
    <row r="486" spans="1:11" s="1" customFormat="1" ht="45" x14ac:dyDescent="0.2">
      <c r="A486" s="122"/>
      <c r="B486" s="48"/>
      <c r="C486" s="48"/>
      <c r="D486" s="60"/>
      <c r="E486" s="49"/>
      <c r="F486" s="49" t="s">
        <v>433</v>
      </c>
      <c r="G486" s="67" t="s">
        <v>226</v>
      </c>
      <c r="H486" s="55">
        <v>500000</v>
      </c>
      <c r="I486" s="65">
        <v>0</v>
      </c>
      <c r="J486" s="52">
        <v>150000</v>
      </c>
      <c r="K486" s="56">
        <v>30</v>
      </c>
    </row>
    <row r="487" spans="1:11" s="1" customFormat="1" ht="45" x14ac:dyDescent="0.2">
      <c r="A487" s="122"/>
      <c r="B487" s="48"/>
      <c r="C487" s="48"/>
      <c r="D487" s="60"/>
      <c r="E487" s="49"/>
      <c r="F487" s="49" t="s">
        <v>434</v>
      </c>
      <c r="G487" s="67" t="s">
        <v>226</v>
      </c>
      <c r="H487" s="55">
        <v>1000000</v>
      </c>
      <c r="I487" s="65">
        <v>0</v>
      </c>
      <c r="J487" s="52">
        <v>600000</v>
      </c>
      <c r="K487" s="56">
        <v>60</v>
      </c>
    </row>
    <row r="488" spans="1:11" s="1" customFormat="1" ht="45" x14ac:dyDescent="0.2">
      <c r="A488" s="122"/>
      <c r="B488" s="48"/>
      <c r="C488" s="48"/>
      <c r="D488" s="60"/>
      <c r="E488" s="49"/>
      <c r="F488" s="49" t="s">
        <v>493</v>
      </c>
      <c r="G488" s="67" t="s">
        <v>226</v>
      </c>
      <c r="H488" s="55">
        <v>673528</v>
      </c>
      <c r="I488" s="65">
        <v>0</v>
      </c>
      <c r="J488" s="52">
        <v>673528</v>
      </c>
      <c r="K488" s="56">
        <v>100</v>
      </c>
    </row>
    <row r="489" spans="1:11" s="1" customFormat="1" ht="45" x14ac:dyDescent="0.2">
      <c r="A489" s="122"/>
      <c r="B489" s="48"/>
      <c r="C489" s="48"/>
      <c r="D489" s="60"/>
      <c r="E489" s="49"/>
      <c r="F489" s="49" t="s">
        <v>435</v>
      </c>
      <c r="G489" s="67" t="s">
        <v>239</v>
      </c>
      <c r="H489" s="55">
        <v>10032239</v>
      </c>
      <c r="I489" s="65">
        <v>0</v>
      </c>
      <c r="J489" s="52">
        <v>9000000</v>
      </c>
      <c r="K489" s="56">
        <v>89.710781411806479</v>
      </c>
    </row>
    <row r="490" spans="1:11" s="1" customFormat="1" ht="53.25" customHeight="1" x14ac:dyDescent="0.2">
      <c r="A490" s="122"/>
      <c r="B490" s="48"/>
      <c r="C490" s="48"/>
      <c r="D490" s="60"/>
      <c r="E490" s="49"/>
      <c r="F490" s="49" t="s">
        <v>350</v>
      </c>
      <c r="G490" s="67" t="s">
        <v>151</v>
      </c>
      <c r="H490" s="69">
        <v>122905681</v>
      </c>
      <c r="I490" s="65">
        <v>84.103855402745779</v>
      </c>
      <c r="J490" s="52">
        <v>5000000</v>
      </c>
      <c r="K490" s="56">
        <v>88.172015604388548</v>
      </c>
    </row>
    <row r="491" spans="1:11" s="1" customFormat="1" ht="60" x14ac:dyDescent="0.2">
      <c r="A491" s="122"/>
      <c r="B491" s="48"/>
      <c r="C491" s="48"/>
      <c r="D491" s="60"/>
      <c r="E491" s="49"/>
      <c r="F491" s="49" t="s">
        <v>436</v>
      </c>
      <c r="G491" s="67" t="s">
        <v>151</v>
      </c>
      <c r="H491" s="69">
        <v>125458136</v>
      </c>
      <c r="I491" s="65">
        <v>79.234064979253318</v>
      </c>
      <c r="J491" s="52">
        <v>22000000</v>
      </c>
      <c r="K491" s="56">
        <v>96.769794985635684</v>
      </c>
    </row>
    <row r="492" spans="1:11" s="1" customFormat="1" ht="45" x14ac:dyDescent="0.2">
      <c r="A492" s="122"/>
      <c r="B492" s="48"/>
      <c r="C492" s="48"/>
      <c r="D492" s="60"/>
      <c r="E492" s="49"/>
      <c r="F492" s="49" t="s">
        <v>514</v>
      </c>
      <c r="G492" s="67" t="s">
        <v>624</v>
      </c>
      <c r="H492" s="69">
        <v>497435328</v>
      </c>
      <c r="I492" s="65">
        <v>35.958706575822461</v>
      </c>
      <c r="J492" s="52">
        <v>400000</v>
      </c>
      <c r="K492" s="56">
        <v>36.039119039008021</v>
      </c>
    </row>
    <row r="493" spans="1:11" s="1" customFormat="1" ht="45" x14ac:dyDescent="0.2">
      <c r="A493" s="122"/>
      <c r="B493" s="48"/>
      <c r="C493" s="48"/>
      <c r="D493" s="60"/>
      <c r="E493" s="49"/>
      <c r="F493" s="49" t="s">
        <v>351</v>
      </c>
      <c r="G493" s="67" t="s">
        <v>511</v>
      </c>
      <c r="H493" s="69">
        <v>69251495</v>
      </c>
      <c r="I493" s="65">
        <v>31.051263947442585</v>
      </c>
      <c r="J493" s="52">
        <v>100000</v>
      </c>
      <c r="K493" s="56">
        <v>31.195665162174492</v>
      </c>
    </row>
    <row r="494" spans="1:11" s="1" customFormat="1" ht="47.25" x14ac:dyDescent="0.2">
      <c r="A494" s="122"/>
      <c r="B494" s="48"/>
      <c r="C494" s="48"/>
      <c r="D494" s="60"/>
      <c r="E494" s="49"/>
      <c r="F494" s="117" t="s">
        <v>352</v>
      </c>
      <c r="G494" s="67" t="s">
        <v>239</v>
      </c>
      <c r="H494" s="69">
        <v>24418568</v>
      </c>
      <c r="I494" s="65">
        <v>0</v>
      </c>
      <c r="J494" s="52">
        <v>200000</v>
      </c>
      <c r="K494" s="56">
        <v>0.81904884840093817</v>
      </c>
    </row>
    <row r="495" spans="1:11" s="1" customFormat="1" ht="47.25" x14ac:dyDescent="0.2">
      <c r="A495" s="122"/>
      <c r="B495" s="48"/>
      <c r="C495" s="48"/>
      <c r="D495" s="60"/>
      <c r="E495" s="49"/>
      <c r="F495" s="117" t="s">
        <v>353</v>
      </c>
      <c r="G495" s="67" t="s">
        <v>239</v>
      </c>
      <c r="H495" s="69">
        <v>58102410</v>
      </c>
      <c r="I495" s="65">
        <v>0</v>
      </c>
      <c r="J495" s="52">
        <v>200000</v>
      </c>
      <c r="K495" s="56">
        <v>0.34421980086540305</v>
      </c>
    </row>
    <row r="496" spans="1:11" s="1" customFormat="1" ht="63" x14ac:dyDescent="0.2">
      <c r="A496" s="122"/>
      <c r="B496" s="48"/>
      <c r="C496" s="48"/>
      <c r="D496" s="60"/>
      <c r="E496" s="49"/>
      <c r="F496" s="117" t="s">
        <v>354</v>
      </c>
      <c r="G496" s="67" t="s">
        <v>239</v>
      </c>
      <c r="H496" s="69">
        <v>53358107</v>
      </c>
      <c r="I496" s="65">
        <v>0</v>
      </c>
      <c r="J496" s="52">
        <v>200000</v>
      </c>
      <c r="K496" s="56">
        <v>0.37482589103095432</v>
      </c>
    </row>
    <row r="497" spans="1:11" s="1" customFormat="1" ht="47.25" x14ac:dyDescent="0.2">
      <c r="A497" s="122"/>
      <c r="B497" s="48"/>
      <c r="C497" s="48"/>
      <c r="D497" s="60"/>
      <c r="E497" s="49"/>
      <c r="F497" s="117" t="s">
        <v>355</v>
      </c>
      <c r="G497" s="67" t="s">
        <v>239</v>
      </c>
      <c r="H497" s="69">
        <v>52075070</v>
      </c>
      <c r="I497" s="65">
        <v>0</v>
      </c>
      <c r="J497" s="52">
        <v>200000</v>
      </c>
      <c r="K497" s="56">
        <v>0.38406093357147675</v>
      </c>
    </row>
    <row r="498" spans="1:11" s="1" customFormat="1" ht="78.75" x14ac:dyDescent="0.2">
      <c r="A498" s="122"/>
      <c r="B498" s="48"/>
      <c r="C498" s="48"/>
      <c r="D498" s="60"/>
      <c r="E498" s="49"/>
      <c r="F498" s="117" t="s">
        <v>358</v>
      </c>
      <c r="G498" s="67" t="s">
        <v>357</v>
      </c>
      <c r="H498" s="69">
        <v>101714579</v>
      </c>
      <c r="I498" s="65">
        <v>1.9160239949476756</v>
      </c>
      <c r="J498" s="52">
        <v>100000</v>
      </c>
      <c r="K498" s="56">
        <v>2.014338318207078</v>
      </c>
    </row>
    <row r="499" spans="1:11" s="1" customFormat="1" ht="47.25" x14ac:dyDescent="0.2">
      <c r="A499" s="122"/>
      <c r="B499" s="48"/>
      <c r="C499" s="48"/>
      <c r="D499" s="60"/>
      <c r="E499" s="49"/>
      <c r="F499" s="117" t="s">
        <v>437</v>
      </c>
      <c r="G499" s="67" t="s">
        <v>239</v>
      </c>
      <c r="H499" s="69">
        <v>2000000</v>
      </c>
      <c r="I499" s="65">
        <v>0</v>
      </c>
      <c r="J499" s="52">
        <v>2000000</v>
      </c>
      <c r="K499" s="56">
        <v>100</v>
      </c>
    </row>
    <row r="500" spans="1:11" s="1" customFormat="1" ht="47.25" x14ac:dyDescent="0.2">
      <c r="A500" s="122"/>
      <c r="B500" s="48"/>
      <c r="C500" s="48"/>
      <c r="D500" s="60"/>
      <c r="E500" s="49"/>
      <c r="F500" s="117" t="s">
        <v>438</v>
      </c>
      <c r="G500" s="67" t="s">
        <v>226</v>
      </c>
      <c r="H500" s="69">
        <v>762000</v>
      </c>
      <c r="I500" s="65">
        <v>0</v>
      </c>
      <c r="J500" s="52">
        <v>762000</v>
      </c>
      <c r="K500" s="56">
        <v>100</v>
      </c>
    </row>
    <row r="501" spans="1:11" s="1" customFormat="1" ht="47.25" x14ac:dyDescent="0.2">
      <c r="A501" s="122"/>
      <c r="B501" s="48"/>
      <c r="C501" s="48"/>
      <c r="D501" s="60"/>
      <c r="E501" s="49"/>
      <c r="F501" s="117" t="s">
        <v>439</v>
      </c>
      <c r="G501" s="67" t="s">
        <v>226</v>
      </c>
      <c r="H501" s="69">
        <v>1320024</v>
      </c>
      <c r="I501" s="65">
        <v>0</v>
      </c>
      <c r="J501" s="52">
        <v>1320024</v>
      </c>
      <c r="K501" s="56">
        <v>100</v>
      </c>
    </row>
    <row r="502" spans="1:11" s="1" customFormat="1" ht="47.25" x14ac:dyDescent="0.2">
      <c r="A502" s="122"/>
      <c r="B502" s="48"/>
      <c r="C502" s="48"/>
      <c r="D502" s="60"/>
      <c r="E502" s="49"/>
      <c r="F502" s="117" t="s">
        <v>440</v>
      </c>
      <c r="G502" s="67" t="s">
        <v>226</v>
      </c>
      <c r="H502" s="69">
        <v>1837203</v>
      </c>
      <c r="I502" s="65">
        <v>0</v>
      </c>
      <c r="J502" s="52">
        <v>1837203</v>
      </c>
      <c r="K502" s="56">
        <v>100</v>
      </c>
    </row>
    <row r="503" spans="1:11" s="1" customFormat="1" ht="63" x14ac:dyDescent="0.2">
      <c r="A503" s="122"/>
      <c r="B503" s="48"/>
      <c r="C503" s="48"/>
      <c r="D503" s="60"/>
      <c r="E503" s="49"/>
      <c r="F503" s="117" t="s">
        <v>441</v>
      </c>
      <c r="G503" s="67" t="s">
        <v>226</v>
      </c>
      <c r="H503" s="69">
        <v>959313</v>
      </c>
      <c r="I503" s="65">
        <v>0</v>
      </c>
      <c r="J503" s="52">
        <v>959313</v>
      </c>
      <c r="K503" s="56">
        <v>100</v>
      </c>
    </row>
    <row r="504" spans="1:11" s="1" customFormat="1" ht="47.25" x14ac:dyDescent="0.2">
      <c r="A504" s="122"/>
      <c r="B504" s="48"/>
      <c r="C504" s="48"/>
      <c r="D504" s="60"/>
      <c r="E504" s="49"/>
      <c r="F504" s="117" t="s">
        <v>442</v>
      </c>
      <c r="G504" s="67" t="s">
        <v>226</v>
      </c>
      <c r="H504" s="69">
        <v>357000</v>
      </c>
      <c r="I504" s="65">
        <v>0</v>
      </c>
      <c r="J504" s="52">
        <v>357000</v>
      </c>
      <c r="K504" s="56">
        <v>100</v>
      </c>
    </row>
    <row r="505" spans="1:11" s="1" customFormat="1" ht="63" x14ac:dyDescent="0.2">
      <c r="A505" s="122"/>
      <c r="B505" s="48"/>
      <c r="C505" s="48"/>
      <c r="D505" s="60"/>
      <c r="E505" s="49"/>
      <c r="F505" s="117" t="s">
        <v>443</v>
      </c>
      <c r="G505" s="67" t="s">
        <v>226</v>
      </c>
      <c r="H505" s="69">
        <v>500000</v>
      </c>
      <c r="I505" s="65">
        <v>0</v>
      </c>
      <c r="J505" s="52">
        <v>500000</v>
      </c>
      <c r="K505" s="56">
        <v>100</v>
      </c>
    </row>
    <row r="506" spans="1:11" s="1" customFormat="1" ht="47.25" x14ac:dyDescent="0.2">
      <c r="A506" s="122"/>
      <c r="B506" s="48"/>
      <c r="C506" s="48"/>
      <c r="D506" s="60"/>
      <c r="E506" s="49"/>
      <c r="F506" s="117" t="s">
        <v>444</v>
      </c>
      <c r="G506" s="67" t="s">
        <v>226</v>
      </c>
      <c r="H506" s="69">
        <v>1489000</v>
      </c>
      <c r="I506" s="65">
        <v>0</v>
      </c>
      <c r="J506" s="52">
        <v>1489000</v>
      </c>
      <c r="K506" s="56">
        <v>100</v>
      </c>
    </row>
    <row r="507" spans="1:11" s="1" customFormat="1" ht="47.25" x14ac:dyDescent="0.2">
      <c r="A507" s="122"/>
      <c r="B507" s="48"/>
      <c r="C507" s="48"/>
      <c r="D507" s="60"/>
      <c r="E507" s="49"/>
      <c r="F507" s="117" t="s">
        <v>445</v>
      </c>
      <c r="G507" s="67" t="s">
        <v>226</v>
      </c>
      <c r="H507" s="69">
        <v>1402000</v>
      </c>
      <c r="I507" s="65">
        <v>0</v>
      </c>
      <c r="J507" s="52">
        <v>1402000</v>
      </c>
      <c r="K507" s="56">
        <v>100</v>
      </c>
    </row>
    <row r="508" spans="1:11" s="1" customFormat="1" ht="47.25" x14ac:dyDescent="0.2">
      <c r="A508" s="122"/>
      <c r="B508" s="48"/>
      <c r="C508" s="48"/>
      <c r="D508" s="60"/>
      <c r="E508" s="49"/>
      <c r="F508" s="117" t="s">
        <v>446</v>
      </c>
      <c r="G508" s="67" t="s">
        <v>226</v>
      </c>
      <c r="H508" s="69">
        <v>1420000</v>
      </c>
      <c r="I508" s="65">
        <v>0</v>
      </c>
      <c r="J508" s="52">
        <v>1420000</v>
      </c>
      <c r="K508" s="56">
        <v>100</v>
      </c>
    </row>
    <row r="509" spans="1:11" s="1" customFormat="1" ht="47.25" x14ac:dyDescent="0.2">
      <c r="A509" s="122"/>
      <c r="B509" s="48"/>
      <c r="C509" s="48"/>
      <c r="D509" s="60"/>
      <c r="E509" s="49"/>
      <c r="F509" s="117" t="s">
        <v>485</v>
      </c>
      <c r="G509" s="67" t="s">
        <v>226</v>
      </c>
      <c r="H509" s="69">
        <v>1350000</v>
      </c>
      <c r="I509" s="65">
        <v>0</v>
      </c>
      <c r="J509" s="52">
        <v>1350000</v>
      </c>
      <c r="K509" s="56">
        <v>100</v>
      </c>
    </row>
    <row r="510" spans="1:11" s="1" customFormat="1" ht="47.25" x14ac:dyDescent="0.2">
      <c r="A510" s="122"/>
      <c r="B510" s="48"/>
      <c r="C510" s="48"/>
      <c r="D510" s="60"/>
      <c r="E510" s="49"/>
      <c r="F510" s="117" t="s">
        <v>447</v>
      </c>
      <c r="G510" s="67" t="s">
        <v>226</v>
      </c>
      <c r="H510" s="69">
        <v>711000</v>
      </c>
      <c r="I510" s="65">
        <v>0</v>
      </c>
      <c r="J510" s="52">
        <v>711000</v>
      </c>
      <c r="K510" s="56">
        <v>100</v>
      </c>
    </row>
    <row r="511" spans="1:11" s="1" customFormat="1" ht="47.25" x14ac:dyDescent="0.2">
      <c r="A511" s="122"/>
      <c r="B511" s="48"/>
      <c r="C511" s="48"/>
      <c r="D511" s="60"/>
      <c r="E511" s="49"/>
      <c r="F511" s="117" t="s">
        <v>448</v>
      </c>
      <c r="G511" s="67" t="s">
        <v>226</v>
      </c>
      <c r="H511" s="69">
        <v>705000</v>
      </c>
      <c r="I511" s="65">
        <v>0</v>
      </c>
      <c r="J511" s="52">
        <v>705000</v>
      </c>
      <c r="K511" s="56">
        <v>100</v>
      </c>
    </row>
    <row r="512" spans="1:11" s="1" customFormat="1" ht="63" x14ac:dyDescent="0.2">
      <c r="A512" s="122"/>
      <c r="B512" s="48"/>
      <c r="C512" s="48"/>
      <c r="D512" s="60"/>
      <c r="E512" s="49"/>
      <c r="F512" s="117" t="s">
        <v>449</v>
      </c>
      <c r="G512" s="67" t="s">
        <v>226</v>
      </c>
      <c r="H512" s="69">
        <v>750000</v>
      </c>
      <c r="I512" s="65">
        <v>0</v>
      </c>
      <c r="J512" s="52">
        <v>750000</v>
      </c>
      <c r="K512" s="56">
        <v>100</v>
      </c>
    </row>
    <row r="513" spans="1:11" s="1" customFormat="1" ht="63" x14ac:dyDescent="0.2">
      <c r="A513" s="122"/>
      <c r="B513" s="48"/>
      <c r="C513" s="48"/>
      <c r="D513" s="60"/>
      <c r="E513" s="49"/>
      <c r="F513" s="117" t="s">
        <v>450</v>
      </c>
      <c r="G513" s="67" t="s">
        <v>226</v>
      </c>
      <c r="H513" s="69">
        <v>1000000</v>
      </c>
      <c r="I513" s="65">
        <v>0</v>
      </c>
      <c r="J513" s="52">
        <v>1000000</v>
      </c>
      <c r="K513" s="56">
        <v>100</v>
      </c>
    </row>
    <row r="514" spans="1:11" s="1" customFormat="1" ht="63" x14ac:dyDescent="0.2">
      <c r="A514" s="122"/>
      <c r="B514" s="48"/>
      <c r="C514" s="48"/>
      <c r="D514" s="60"/>
      <c r="E514" s="49"/>
      <c r="F514" s="117" t="s">
        <v>451</v>
      </c>
      <c r="G514" s="67" t="s">
        <v>226</v>
      </c>
      <c r="H514" s="69">
        <v>500000</v>
      </c>
      <c r="I514" s="65">
        <v>0</v>
      </c>
      <c r="J514" s="52">
        <v>450000</v>
      </c>
      <c r="K514" s="56">
        <v>90</v>
      </c>
    </row>
    <row r="515" spans="1:11" s="1" customFormat="1" ht="47.25" x14ac:dyDescent="0.2">
      <c r="A515" s="122"/>
      <c r="B515" s="48"/>
      <c r="C515" s="48"/>
      <c r="D515" s="60"/>
      <c r="E515" s="49"/>
      <c r="F515" s="117" t="s">
        <v>464</v>
      </c>
      <c r="G515" s="67" t="s">
        <v>239</v>
      </c>
      <c r="H515" s="69">
        <v>3200000</v>
      </c>
      <c r="I515" s="65">
        <v>0</v>
      </c>
      <c r="J515" s="52">
        <v>3200000</v>
      </c>
      <c r="K515" s="56">
        <v>100</v>
      </c>
    </row>
    <row r="516" spans="1:11" s="1" customFormat="1" ht="15" x14ac:dyDescent="0.2">
      <c r="A516" s="122"/>
      <c r="B516" s="48"/>
      <c r="C516" s="48"/>
      <c r="D516" s="60"/>
      <c r="E516" s="49"/>
      <c r="F516" s="62" t="s">
        <v>178</v>
      </c>
      <c r="G516" s="67"/>
      <c r="H516" s="55"/>
      <c r="I516" s="65"/>
      <c r="J516" s="52"/>
      <c r="K516" s="56"/>
    </row>
    <row r="517" spans="1:11" s="1" customFormat="1" ht="30" x14ac:dyDescent="0.2">
      <c r="A517" s="122"/>
      <c r="B517" s="48"/>
      <c r="C517" s="48"/>
      <c r="D517" s="60"/>
      <c r="E517" s="49"/>
      <c r="F517" s="49" t="s">
        <v>179</v>
      </c>
      <c r="G517" s="67" t="s">
        <v>65</v>
      </c>
      <c r="H517" s="55">
        <v>7504475</v>
      </c>
      <c r="I517" s="65">
        <v>87.613699292755314</v>
      </c>
      <c r="J517" s="52">
        <v>200000</v>
      </c>
      <c r="K517" s="56">
        <v>100</v>
      </c>
    </row>
    <row r="518" spans="1:11" s="1" customFormat="1" ht="42.75" customHeight="1" x14ac:dyDescent="0.2">
      <c r="A518" s="122"/>
      <c r="B518" s="48"/>
      <c r="C518" s="48"/>
      <c r="D518" s="60"/>
      <c r="E518" s="49"/>
      <c r="F518" s="49" t="s">
        <v>646</v>
      </c>
      <c r="G518" s="67" t="s">
        <v>237</v>
      </c>
      <c r="H518" s="55">
        <v>2661588</v>
      </c>
      <c r="I518" s="65">
        <v>3.1027341572023923</v>
      </c>
      <c r="J518" s="52">
        <v>2579006</v>
      </c>
      <c r="K518" s="56">
        <v>100</v>
      </c>
    </row>
    <row r="519" spans="1:11" s="1" customFormat="1" ht="15" x14ac:dyDescent="0.2">
      <c r="A519" s="122"/>
      <c r="B519" s="48"/>
      <c r="C519" s="48"/>
      <c r="D519" s="60"/>
      <c r="E519" s="49"/>
      <c r="F519" s="62" t="s">
        <v>68</v>
      </c>
      <c r="G519" s="67"/>
      <c r="H519" s="55"/>
      <c r="I519" s="65"/>
      <c r="J519" s="52"/>
      <c r="K519" s="56"/>
    </row>
    <row r="520" spans="1:11" s="1" customFormat="1" ht="60" x14ac:dyDescent="0.2">
      <c r="A520" s="122"/>
      <c r="B520" s="48"/>
      <c r="C520" s="48"/>
      <c r="D520" s="60"/>
      <c r="E520" s="49"/>
      <c r="F520" s="49" t="s">
        <v>359</v>
      </c>
      <c r="G520" s="67" t="s">
        <v>237</v>
      </c>
      <c r="H520" s="55">
        <v>578459</v>
      </c>
      <c r="I520" s="65">
        <v>0</v>
      </c>
      <c r="J520" s="52">
        <v>218613</v>
      </c>
      <c r="K520" s="56">
        <v>37.792306801346335</v>
      </c>
    </row>
    <row r="521" spans="1:11" s="1" customFormat="1" ht="45" x14ac:dyDescent="0.2">
      <c r="A521" s="122"/>
      <c r="B521" s="48"/>
      <c r="C521" s="48"/>
      <c r="D521" s="60"/>
      <c r="E521" s="49"/>
      <c r="F521" s="49" t="s">
        <v>625</v>
      </c>
      <c r="G521" s="161" t="s">
        <v>239</v>
      </c>
      <c r="H521" s="55">
        <v>500000</v>
      </c>
      <c r="I521" s="65">
        <v>0</v>
      </c>
      <c r="J521" s="52">
        <v>500000</v>
      </c>
      <c r="K521" s="56">
        <v>100</v>
      </c>
    </row>
    <row r="522" spans="1:11" s="1" customFormat="1" ht="15" x14ac:dyDescent="0.2">
      <c r="A522" s="122"/>
      <c r="B522" s="48"/>
      <c r="C522" s="48"/>
      <c r="D522" s="60"/>
      <c r="E522" s="49"/>
      <c r="F522" s="62" t="s">
        <v>73</v>
      </c>
      <c r="G522" s="162"/>
      <c r="H522" s="162"/>
      <c r="I522" s="65"/>
      <c r="J522" s="52"/>
      <c r="K522" s="56"/>
    </row>
    <row r="523" spans="1:11" s="1" customFormat="1" ht="60" x14ac:dyDescent="0.2">
      <c r="A523" s="122"/>
      <c r="B523" s="48"/>
      <c r="C523" s="48"/>
      <c r="D523" s="60"/>
      <c r="E523" s="49"/>
      <c r="F523" s="49" t="s">
        <v>181</v>
      </c>
      <c r="G523" s="67" t="s">
        <v>151</v>
      </c>
      <c r="H523" s="55">
        <v>58189738</v>
      </c>
      <c r="I523" s="65">
        <v>88.497388955420277</v>
      </c>
      <c r="J523" s="52">
        <v>258883</v>
      </c>
      <c r="K523" s="56">
        <v>100</v>
      </c>
    </row>
    <row r="524" spans="1:11" s="1" customFormat="1" ht="15" x14ac:dyDescent="0.2">
      <c r="A524" s="122"/>
      <c r="B524" s="48"/>
      <c r="C524" s="48"/>
      <c r="D524" s="60"/>
      <c r="E524" s="49"/>
      <c r="F524" s="62" t="s">
        <v>211</v>
      </c>
      <c r="G524" s="67"/>
      <c r="H524" s="55"/>
      <c r="I524" s="65"/>
      <c r="J524" s="52"/>
      <c r="K524" s="56"/>
    </row>
    <row r="525" spans="1:11" s="1" customFormat="1" ht="45" x14ac:dyDescent="0.2">
      <c r="A525" s="122"/>
      <c r="B525" s="48"/>
      <c r="C525" s="48"/>
      <c r="D525" s="60"/>
      <c r="E525" s="49"/>
      <c r="F525" s="49" t="s">
        <v>360</v>
      </c>
      <c r="G525" s="67" t="s">
        <v>151</v>
      </c>
      <c r="H525" s="55">
        <v>16345085</v>
      </c>
      <c r="I525" s="65">
        <v>39.654581178378699</v>
      </c>
      <c r="J525" s="52">
        <v>9500000</v>
      </c>
      <c r="K525" s="56">
        <v>97.776028696088147</v>
      </c>
    </row>
    <row r="526" spans="1:11" s="1" customFormat="1" ht="15" x14ac:dyDescent="0.2">
      <c r="A526" s="122"/>
      <c r="B526" s="48"/>
      <c r="C526" s="48"/>
      <c r="D526" s="60"/>
      <c r="E526" s="49"/>
      <c r="F526" s="62" t="s">
        <v>346</v>
      </c>
      <c r="G526" s="67"/>
      <c r="H526" s="55"/>
      <c r="I526" s="65"/>
      <c r="J526" s="52"/>
      <c r="K526" s="56"/>
    </row>
    <row r="527" spans="1:11" s="1" customFormat="1" ht="45" x14ac:dyDescent="0.2">
      <c r="A527" s="122"/>
      <c r="B527" s="48"/>
      <c r="C527" s="48"/>
      <c r="D527" s="60"/>
      <c r="E527" s="49"/>
      <c r="F527" s="49" t="s">
        <v>522</v>
      </c>
      <c r="G527" s="67" t="s">
        <v>61</v>
      </c>
      <c r="H527" s="55">
        <v>39062685</v>
      </c>
      <c r="I527" s="65">
        <v>36.091912268703496</v>
      </c>
      <c r="J527" s="52">
        <v>19309222</v>
      </c>
      <c r="K527" s="56">
        <v>85.523286481715218</v>
      </c>
    </row>
    <row r="528" spans="1:11" s="1" customFormat="1" ht="33" customHeight="1" x14ac:dyDescent="0.2">
      <c r="A528" s="122"/>
      <c r="B528" s="48" t="s">
        <v>183</v>
      </c>
      <c r="C528" s="48" t="s">
        <v>184</v>
      </c>
      <c r="D528" s="60" t="s">
        <v>13</v>
      </c>
      <c r="E528" s="49" t="s">
        <v>185</v>
      </c>
      <c r="F528" s="54"/>
      <c r="G528" s="67"/>
      <c r="H528" s="55"/>
      <c r="I528" s="55"/>
      <c r="J528" s="52">
        <f>J530</f>
        <v>550000</v>
      </c>
      <c r="K528" s="56"/>
    </row>
    <row r="529" spans="1:11" s="1" customFormat="1" ht="15" x14ac:dyDescent="0.2">
      <c r="A529" s="122"/>
      <c r="B529" s="48"/>
      <c r="C529" s="48"/>
      <c r="D529" s="60"/>
      <c r="E529" s="49"/>
      <c r="F529" s="62" t="s">
        <v>186</v>
      </c>
      <c r="G529" s="67"/>
      <c r="H529" s="55"/>
      <c r="I529" s="65"/>
      <c r="J529" s="52"/>
      <c r="K529" s="56"/>
    </row>
    <row r="530" spans="1:11" s="1" customFormat="1" ht="45" x14ac:dyDescent="0.2">
      <c r="A530" s="122"/>
      <c r="B530" s="48"/>
      <c r="C530" s="48"/>
      <c r="D530" s="60"/>
      <c r="E530" s="49"/>
      <c r="F530" s="49" t="s">
        <v>188</v>
      </c>
      <c r="G530" s="67" t="s">
        <v>187</v>
      </c>
      <c r="H530" s="55">
        <v>11253441</v>
      </c>
      <c r="I530" s="65">
        <v>95.112606002021963</v>
      </c>
      <c r="J530" s="52">
        <v>550000</v>
      </c>
      <c r="K530" s="56">
        <v>100</v>
      </c>
    </row>
    <row r="531" spans="1:11" s="1" customFormat="1" ht="33" customHeight="1" x14ac:dyDescent="0.2">
      <c r="A531" s="122"/>
      <c r="B531" s="48" t="s">
        <v>62</v>
      </c>
      <c r="C531" s="48" t="s">
        <v>63</v>
      </c>
      <c r="D531" s="60" t="s">
        <v>13</v>
      </c>
      <c r="E531" s="49" t="s">
        <v>64</v>
      </c>
      <c r="F531" s="54"/>
      <c r="G531" s="84"/>
      <c r="H531" s="55"/>
      <c r="I531" s="55"/>
      <c r="J531" s="52">
        <f>J533+J535+J537</f>
        <v>9123939</v>
      </c>
      <c r="K531" s="56"/>
    </row>
    <row r="532" spans="1:11" s="1" customFormat="1" ht="15" x14ac:dyDescent="0.2">
      <c r="A532" s="122"/>
      <c r="B532" s="48"/>
      <c r="C532" s="48"/>
      <c r="D532" s="60"/>
      <c r="E532" s="49"/>
      <c r="F532" s="62" t="s">
        <v>361</v>
      </c>
      <c r="G532" s="67"/>
      <c r="H532" s="55"/>
      <c r="I532" s="55"/>
      <c r="J532" s="52"/>
      <c r="K532" s="56"/>
    </row>
    <row r="533" spans="1:11" s="1" customFormat="1" ht="45" x14ac:dyDescent="0.2">
      <c r="A533" s="122"/>
      <c r="B533" s="48"/>
      <c r="C533" s="48"/>
      <c r="D533" s="60"/>
      <c r="E533" s="49"/>
      <c r="F533" s="49" t="s">
        <v>362</v>
      </c>
      <c r="G533" s="67" t="s">
        <v>65</v>
      </c>
      <c r="H533" s="55">
        <v>2858554</v>
      </c>
      <c r="I533" s="65">
        <v>6.2024681010049107</v>
      </c>
      <c r="J533" s="52">
        <v>2473939</v>
      </c>
      <c r="K533" s="56">
        <v>100</v>
      </c>
    </row>
    <row r="534" spans="1:11" s="1" customFormat="1" ht="15" x14ac:dyDescent="0.2">
      <c r="A534" s="122"/>
      <c r="B534" s="48"/>
      <c r="C534" s="48"/>
      <c r="D534" s="60"/>
      <c r="E534" s="49"/>
      <c r="F534" s="62" t="s">
        <v>363</v>
      </c>
      <c r="G534" s="67"/>
      <c r="H534" s="55"/>
      <c r="I534" s="55"/>
      <c r="J534" s="52"/>
      <c r="K534" s="56"/>
    </row>
    <row r="535" spans="1:11" s="1" customFormat="1" ht="30" x14ac:dyDescent="0.2">
      <c r="A535" s="122"/>
      <c r="B535" s="48"/>
      <c r="C535" s="48"/>
      <c r="D535" s="60"/>
      <c r="E535" s="49"/>
      <c r="F535" s="49" t="s">
        <v>364</v>
      </c>
      <c r="G535" s="67" t="s">
        <v>511</v>
      </c>
      <c r="H535" s="55">
        <v>58294842</v>
      </c>
      <c r="I535" s="65">
        <v>13.663028969183937</v>
      </c>
      <c r="J535" s="52">
        <v>150000</v>
      </c>
      <c r="K535" s="56">
        <v>21.639720972225991</v>
      </c>
    </row>
    <row r="536" spans="1:11" s="1" customFormat="1" ht="15" x14ac:dyDescent="0.2">
      <c r="A536" s="122"/>
      <c r="B536" s="48"/>
      <c r="C536" s="48"/>
      <c r="D536" s="60"/>
      <c r="E536" s="49"/>
      <c r="F536" s="62" t="s">
        <v>90</v>
      </c>
      <c r="G536" s="67"/>
      <c r="H536" s="55"/>
      <c r="I536" s="65"/>
      <c r="J536" s="52"/>
      <c r="K536" s="56"/>
    </row>
    <row r="537" spans="1:11" s="1" customFormat="1" ht="60" x14ac:dyDescent="0.2">
      <c r="A537" s="122"/>
      <c r="B537" s="48"/>
      <c r="C537" s="48"/>
      <c r="D537" s="60"/>
      <c r="E537" s="49"/>
      <c r="F537" s="49" t="s">
        <v>365</v>
      </c>
      <c r="G537" s="67" t="s">
        <v>239</v>
      </c>
      <c r="H537" s="55">
        <v>6500000</v>
      </c>
      <c r="I537" s="65">
        <v>0</v>
      </c>
      <c r="J537" s="52">
        <v>6500000</v>
      </c>
      <c r="K537" s="56">
        <v>100</v>
      </c>
    </row>
    <row r="538" spans="1:11" s="1" customFormat="1" ht="30" x14ac:dyDescent="0.2">
      <c r="A538" s="122"/>
      <c r="B538" s="48" t="s">
        <v>4</v>
      </c>
      <c r="C538" s="48" t="s">
        <v>3</v>
      </c>
      <c r="D538" s="48" t="s">
        <v>13</v>
      </c>
      <c r="E538" s="49" t="s">
        <v>5</v>
      </c>
      <c r="F538" s="121"/>
      <c r="G538" s="55"/>
      <c r="H538" s="55"/>
      <c r="I538" s="55"/>
      <c r="J538" s="52">
        <f>J540+J550+J561+J541+J542+J545+J558+J562+J565+J567+J569+J574+J575+J577+J546+J571+J572+J543+J551+J554+J552+J547+J544+J548+J559+J556+J563</f>
        <v>183107521</v>
      </c>
      <c r="K538" s="56"/>
    </row>
    <row r="539" spans="1:11" s="1" customFormat="1" ht="15" x14ac:dyDescent="0.2">
      <c r="A539" s="122"/>
      <c r="B539" s="48"/>
      <c r="C539" s="48"/>
      <c r="D539" s="48"/>
      <c r="E539" s="49"/>
      <c r="F539" s="62" t="s">
        <v>70</v>
      </c>
      <c r="G539" s="67"/>
      <c r="H539" s="55"/>
      <c r="I539" s="55"/>
      <c r="J539" s="52"/>
      <c r="K539" s="56"/>
    </row>
    <row r="540" spans="1:11" s="1" customFormat="1" ht="63" customHeight="1" x14ac:dyDescent="0.2">
      <c r="A540" s="122"/>
      <c r="B540" s="48"/>
      <c r="C540" s="48"/>
      <c r="D540" s="48"/>
      <c r="E540" s="49"/>
      <c r="F540" s="49" t="s">
        <v>486</v>
      </c>
      <c r="G540" s="67" t="s">
        <v>151</v>
      </c>
      <c r="H540" s="55">
        <v>86763598</v>
      </c>
      <c r="I540" s="65">
        <v>72.125827469718345</v>
      </c>
      <c r="J540" s="52">
        <v>22128849</v>
      </c>
      <c r="K540" s="56">
        <v>97.630589270859886</v>
      </c>
    </row>
    <row r="541" spans="1:11" s="1" customFormat="1" ht="30" x14ac:dyDescent="0.2">
      <c r="A541" s="122"/>
      <c r="B541" s="48"/>
      <c r="C541" s="48"/>
      <c r="D541" s="48"/>
      <c r="E541" s="49"/>
      <c r="F541" s="49" t="s">
        <v>366</v>
      </c>
      <c r="G541" s="67" t="s">
        <v>61</v>
      </c>
      <c r="H541" s="55">
        <v>15888499</v>
      </c>
      <c r="I541" s="65">
        <v>87.930539064766265</v>
      </c>
      <c r="J541" s="52">
        <v>1616365</v>
      </c>
      <c r="K541" s="56">
        <v>100</v>
      </c>
    </row>
    <row r="542" spans="1:11" s="1" customFormat="1" ht="48.75" customHeight="1" x14ac:dyDescent="0.2">
      <c r="A542" s="122"/>
      <c r="B542" s="48"/>
      <c r="C542" s="48"/>
      <c r="D542" s="48"/>
      <c r="E542" s="49"/>
      <c r="F542" s="49" t="s">
        <v>367</v>
      </c>
      <c r="G542" s="67">
        <v>2021</v>
      </c>
      <c r="H542" s="55">
        <v>12324511</v>
      </c>
      <c r="I542" s="65">
        <v>1.435156331963191</v>
      </c>
      <c r="J542" s="52">
        <v>11783233</v>
      </c>
      <c r="K542" s="56">
        <v>100</v>
      </c>
    </row>
    <row r="543" spans="1:11" s="1" customFormat="1" ht="30" x14ac:dyDescent="0.2">
      <c r="A543" s="122"/>
      <c r="B543" s="48"/>
      <c r="C543" s="48"/>
      <c r="D543" s="48"/>
      <c r="E543" s="49"/>
      <c r="F543" s="49" t="s">
        <v>465</v>
      </c>
      <c r="G543" s="67" t="s">
        <v>61</v>
      </c>
      <c r="H543" s="55">
        <v>3250121</v>
      </c>
      <c r="I543" s="65">
        <v>69.231914750250837</v>
      </c>
      <c r="J543" s="52">
        <v>1000000</v>
      </c>
      <c r="K543" s="56">
        <v>100</v>
      </c>
    </row>
    <row r="544" spans="1:11" s="1" customFormat="1" ht="30" x14ac:dyDescent="0.2">
      <c r="A544" s="122"/>
      <c r="B544" s="48"/>
      <c r="C544" s="48"/>
      <c r="D544" s="48"/>
      <c r="E544" s="49"/>
      <c r="F544" s="49" t="s">
        <v>523</v>
      </c>
      <c r="G544" s="67" t="s">
        <v>151</v>
      </c>
      <c r="H544" s="55">
        <v>211178536</v>
      </c>
      <c r="I544" s="65">
        <v>95.217316972024094</v>
      </c>
      <c r="J544" s="52">
        <v>10100000</v>
      </c>
      <c r="K544" s="56">
        <v>100</v>
      </c>
    </row>
    <row r="545" spans="1:11" s="1" customFormat="1" ht="30" x14ac:dyDescent="0.2">
      <c r="A545" s="122"/>
      <c r="B545" s="48"/>
      <c r="C545" s="48"/>
      <c r="D545" s="48"/>
      <c r="E545" s="49"/>
      <c r="F545" s="49" t="s">
        <v>368</v>
      </c>
      <c r="G545" s="67" t="s">
        <v>239</v>
      </c>
      <c r="H545" s="55">
        <v>10000000</v>
      </c>
      <c r="I545" s="65">
        <v>0</v>
      </c>
      <c r="J545" s="52">
        <v>10000000</v>
      </c>
      <c r="K545" s="56">
        <v>100</v>
      </c>
    </row>
    <row r="546" spans="1:11" s="1" customFormat="1" ht="60" x14ac:dyDescent="0.2">
      <c r="A546" s="122"/>
      <c r="B546" s="48"/>
      <c r="C546" s="48"/>
      <c r="D546" s="48"/>
      <c r="E546" s="49"/>
      <c r="F546" s="49" t="s">
        <v>452</v>
      </c>
      <c r="G546" s="67" t="s">
        <v>226</v>
      </c>
      <c r="H546" s="55">
        <v>100000</v>
      </c>
      <c r="I546" s="65">
        <v>0</v>
      </c>
      <c r="J546" s="52">
        <v>50000</v>
      </c>
      <c r="K546" s="56">
        <v>50</v>
      </c>
    </row>
    <row r="547" spans="1:11" s="1" customFormat="1" ht="30" x14ac:dyDescent="0.2">
      <c r="A547" s="122"/>
      <c r="B547" s="48"/>
      <c r="C547" s="48"/>
      <c r="D547" s="48"/>
      <c r="E547" s="49"/>
      <c r="F547" s="49" t="s">
        <v>524</v>
      </c>
      <c r="G547" s="67" t="s">
        <v>226</v>
      </c>
      <c r="H547" s="55">
        <v>160110283</v>
      </c>
      <c r="I547" s="65">
        <v>0</v>
      </c>
      <c r="J547" s="52">
        <v>300000</v>
      </c>
      <c r="K547" s="56">
        <v>0.18737085112765681</v>
      </c>
    </row>
    <row r="548" spans="1:11" s="1" customFormat="1" ht="30" x14ac:dyDescent="0.2">
      <c r="A548" s="122"/>
      <c r="B548" s="48"/>
      <c r="C548" s="48"/>
      <c r="D548" s="48"/>
      <c r="E548" s="49"/>
      <c r="F548" s="49" t="s">
        <v>626</v>
      </c>
      <c r="G548" s="67" t="s">
        <v>239</v>
      </c>
      <c r="H548" s="55">
        <v>100000</v>
      </c>
      <c r="I548" s="65">
        <v>0</v>
      </c>
      <c r="J548" s="52">
        <v>100000</v>
      </c>
      <c r="K548" s="56">
        <v>100</v>
      </c>
    </row>
    <row r="549" spans="1:11" s="1" customFormat="1" ht="15" x14ac:dyDescent="0.2">
      <c r="A549" s="122"/>
      <c r="B549" s="48"/>
      <c r="C549" s="48"/>
      <c r="D549" s="48"/>
      <c r="E549" s="49"/>
      <c r="F549" s="62" t="s">
        <v>68</v>
      </c>
      <c r="G549" s="67"/>
      <c r="H549" s="55"/>
      <c r="I549" s="65"/>
      <c r="J549" s="52"/>
      <c r="K549" s="56"/>
    </row>
    <row r="550" spans="1:11" s="1" customFormat="1" ht="46.5" customHeight="1" x14ac:dyDescent="0.2">
      <c r="A550" s="122"/>
      <c r="B550" s="48"/>
      <c r="C550" s="48"/>
      <c r="D550" s="48"/>
      <c r="E550" s="49"/>
      <c r="F550" s="49" t="s">
        <v>189</v>
      </c>
      <c r="G550" s="67" t="s">
        <v>61</v>
      </c>
      <c r="H550" s="55">
        <v>170871844</v>
      </c>
      <c r="I550" s="65">
        <v>60.596033598139201</v>
      </c>
      <c r="J550" s="52">
        <v>58649931</v>
      </c>
      <c r="K550" s="56">
        <v>100</v>
      </c>
    </row>
    <row r="551" spans="1:11" s="1" customFormat="1" ht="75" x14ac:dyDescent="0.2">
      <c r="A551" s="122"/>
      <c r="B551" s="48"/>
      <c r="C551" s="48"/>
      <c r="D551" s="48"/>
      <c r="E551" s="49"/>
      <c r="F551" s="49" t="s">
        <v>466</v>
      </c>
      <c r="G551" s="67" t="s">
        <v>239</v>
      </c>
      <c r="H551" s="55">
        <v>1150000</v>
      </c>
      <c r="I551" s="65">
        <v>0</v>
      </c>
      <c r="J551" s="52">
        <v>1150000</v>
      </c>
      <c r="K551" s="56">
        <v>100</v>
      </c>
    </row>
    <row r="552" spans="1:11" s="1" customFormat="1" ht="30" x14ac:dyDescent="0.2">
      <c r="A552" s="122"/>
      <c r="B552" s="48"/>
      <c r="C552" s="48"/>
      <c r="D552" s="48"/>
      <c r="E552" s="49"/>
      <c r="F552" s="49" t="s">
        <v>467</v>
      </c>
      <c r="G552" s="163" t="s">
        <v>226</v>
      </c>
      <c r="H552" s="55">
        <v>2500000</v>
      </c>
      <c r="I552" s="65">
        <v>0</v>
      </c>
      <c r="J552" s="52">
        <v>2500000</v>
      </c>
      <c r="K552" s="56">
        <v>100</v>
      </c>
    </row>
    <row r="553" spans="1:11" s="1" customFormat="1" ht="15" x14ac:dyDescent="0.2">
      <c r="A553" s="122"/>
      <c r="B553" s="48"/>
      <c r="C553" s="48"/>
      <c r="D553" s="48"/>
      <c r="E553" s="49"/>
      <c r="F553" s="62" t="s">
        <v>72</v>
      </c>
      <c r="G553" s="163"/>
      <c r="H553" s="55"/>
      <c r="I553" s="65"/>
      <c r="J553" s="52"/>
      <c r="K553" s="56"/>
    </row>
    <row r="554" spans="1:11" s="1" customFormat="1" ht="30" x14ac:dyDescent="0.2">
      <c r="A554" s="122"/>
      <c r="B554" s="48"/>
      <c r="C554" s="48"/>
      <c r="D554" s="48"/>
      <c r="E554" s="49"/>
      <c r="F554" s="49" t="s">
        <v>468</v>
      </c>
      <c r="G554" s="163" t="s">
        <v>453</v>
      </c>
      <c r="H554" s="55">
        <v>25517637</v>
      </c>
      <c r="I554" s="65">
        <v>2.4732148983857711</v>
      </c>
      <c r="J554" s="52">
        <v>10180000</v>
      </c>
      <c r="K554" s="56">
        <v>42.36719097461885</v>
      </c>
    </row>
    <row r="555" spans="1:11" s="1" customFormat="1" ht="15" x14ac:dyDescent="0.2">
      <c r="A555" s="122"/>
      <c r="B555" s="48"/>
      <c r="C555" s="48"/>
      <c r="D555" s="48"/>
      <c r="E555" s="49"/>
      <c r="F555" s="62" t="s">
        <v>75</v>
      </c>
      <c r="G555" s="163"/>
      <c r="H555" s="55"/>
      <c r="I555" s="65"/>
      <c r="J555" s="52"/>
      <c r="K555" s="56"/>
    </row>
    <row r="556" spans="1:11" s="1" customFormat="1" ht="60" x14ac:dyDescent="0.2">
      <c r="A556" s="122"/>
      <c r="B556" s="48"/>
      <c r="C556" s="48"/>
      <c r="D556" s="48"/>
      <c r="E556" s="49"/>
      <c r="F556" s="49" t="s">
        <v>633</v>
      </c>
      <c r="G556" s="163" t="s">
        <v>239</v>
      </c>
      <c r="H556" s="55">
        <v>200000</v>
      </c>
      <c r="I556" s="65">
        <v>0</v>
      </c>
      <c r="J556" s="52">
        <v>200000</v>
      </c>
      <c r="K556" s="56">
        <v>100</v>
      </c>
    </row>
    <row r="557" spans="1:11" s="1" customFormat="1" ht="15" x14ac:dyDescent="0.2">
      <c r="A557" s="122"/>
      <c r="B557" s="48"/>
      <c r="C557" s="48"/>
      <c r="D557" s="48"/>
      <c r="E557" s="49"/>
      <c r="F557" s="62" t="s">
        <v>369</v>
      </c>
      <c r="G557" s="67"/>
      <c r="H557" s="55"/>
      <c r="I557" s="65"/>
      <c r="J557" s="52"/>
      <c r="K557" s="56"/>
    </row>
    <row r="558" spans="1:11" s="1" customFormat="1" ht="30" x14ac:dyDescent="0.2">
      <c r="A558" s="122"/>
      <c r="B558" s="48"/>
      <c r="C558" s="48"/>
      <c r="D558" s="48"/>
      <c r="E558" s="49"/>
      <c r="F558" s="49" t="s">
        <v>370</v>
      </c>
      <c r="G558" s="67" t="s">
        <v>151</v>
      </c>
      <c r="H558" s="55">
        <v>30981452</v>
      </c>
      <c r="I558" s="65">
        <v>34.952896978488937</v>
      </c>
      <c r="J558" s="52">
        <v>15800000</v>
      </c>
      <c r="K558" s="56">
        <v>85.951152321718169</v>
      </c>
    </row>
    <row r="559" spans="1:11" s="1" customFormat="1" ht="30" x14ac:dyDescent="0.2">
      <c r="A559" s="122"/>
      <c r="B559" s="48"/>
      <c r="C559" s="48"/>
      <c r="D559" s="48"/>
      <c r="E559" s="49"/>
      <c r="F559" s="49" t="s">
        <v>630</v>
      </c>
      <c r="G559" s="67" t="s">
        <v>239</v>
      </c>
      <c r="H559" s="55">
        <v>200000</v>
      </c>
      <c r="I559" s="65">
        <v>0</v>
      </c>
      <c r="J559" s="52">
        <v>200000</v>
      </c>
      <c r="K559" s="56">
        <v>100</v>
      </c>
    </row>
    <row r="560" spans="1:11" s="1" customFormat="1" ht="15" x14ac:dyDescent="0.2">
      <c r="A560" s="122"/>
      <c r="B560" s="48"/>
      <c r="C560" s="48"/>
      <c r="D560" s="48"/>
      <c r="E560" s="49"/>
      <c r="F560" s="62" t="s">
        <v>192</v>
      </c>
      <c r="G560" s="67"/>
      <c r="H560" s="55"/>
      <c r="I560" s="65"/>
      <c r="J560" s="52"/>
      <c r="K560" s="56"/>
    </row>
    <row r="561" spans="1:11" s="1" customFormat="1" ht="45" x14ac:dyDescent="0.2">
      <c r="A561" s="122"/>
      <c r="B561" s="48"/>
      <c r="C561" s="48"/>
      <c r="D561" s="48"/>
      <c r="E561" s="49"/>
      <c r="F561" s="49" t="s">
        <v>191</v>
      </c>
      <c r="G561" s="67" t="s">
        <v>61</v>
      </c>
      <c r="H561" s="55">
        <v>48680096</v>
      </c>
      <c r="I561" s="65">
        <v>97.501814869058592</v>
      </c>
      <c r="J561" s="52">
        <v>1216119</v>
      </c>
      <c r="K561" s="56">
        <v>100</v>
      </c>
    </row>
    <row r="562" spans="1:11" s="1" customFormat="1" ht="45" x14ac:dyDescent="0.2">
      <c r="A562" s="122"/>
      <c r="B562" s="48"/>
      <c r="C562" s="48"/>
      <c r="D562" s="48"/>
      <c r="E562" s="49"/>
      <c r="F562" s="49" t="s">
        <v>371</v>
      </c>
      <c r="G562" s="67" t="s">
        <v>61</v>
      </c>
      <c r="H562" s="55">
        <v>77430601</v>
      </c>
      <c r="I562" s="65">
        <v>53.657529159563168</v>
      </c>
      <c r="J562" s="52">
        <v>8300000</v>
      </c>
      <c r="K562" s="56">
        <v>90.206386632592455</v>
      </c>
    </row>
    <row r="563" spans="1:11" s="1" customFormat="1" ht="53.25" customHeight="1" x14ac:dyDescent="0.2">
      <c r="A563" s="122"/>
      <c r="B563" s="48"/>
      <c r="C563" s="48"/>
      <c r="D563" s="48"/>
      <c r="E563" s="49"/>
      <c r="F563" s="49" t="s">
        <v>647</v>
      </c>
      <c r="G563" s="67" t="s">
        <v>239</v>
      </c>
      <c r="H563" s="55">
        <v>1182859</v>
      </c>
      <c r="I563" s="65">
        <v>0</v>
      </c>
      <c r="J563" s="52">
        <v>1182859</v>
      </c>
      <c r="K563" s="56">
        <v>100</v>
      </c>
    </row>
    <row r="564" spans="1:11" s="1" customFormat="1" ht="15" x14ac:dyDescent="0.2">
      <c r="A564" s="122"/>
      <c r="B564" s="48"/>
      <c r="C564" s="48"/>
      <c r="D564" s="48"/>
      <c r="E564" s="49"/>
      <c r="F564" s="62" t="s">
        <v>372</v>
      </c>
      <c r="G564" s="67"/>
      <c r="H564" s="55"/>
      <c r="I564" s="65"/>
      <c r="J564" s="52"/>
      <c r="K564" s="56"/>
    </row>
    <row r="565" spans="1:11" s="1" customFormat="1" ht="45" x14ac:dyDescent="0.2">
      <c r="A565" s="122"/>
      <c r="B565" s="48"/>
      <c r="C565" s="48"/>
      <c r="D565" s="48"/>
      <c r="E565" s="49"/>
      <c r="F565" s="49" t="s">
        <v>373</v>
      </c>
      <c r="G565" s="67" t="s">
        <v>61</v>
      </c>
      <c r="H565" s="55">
        <v>12813486</v>
      </c>
      <c r="I565" s="65">
        <v>9.5702729920647513</v>
      </c>
      <c r="J565" s="52">
        <v>200000</v>
      </c>
      <c r="K565" s="56">
        <v>11.131128484473296</v>
      </c>
    </row>
    <row r="566" spans="1:11" s="1" customFormat="1" ht="15" x14ac:dyDescent="0.2">
      <c r="A566" s="122"/>
      <c r="B566" s="48"/>
      <c r="C566" s="48"/>
      <c r="D566" s="48"/>
      <c r="E566" s="49"/>
      <c r="F566" s="62" t="s">
        <v>374</v>
      </c>
      <c r="G566" s="67"/>
      <c r="H566" s="55"/>
      <c r="I566" s="65"/>
      <c r="J566" s="52"/>
      <c r="K566" s="56"/>
    </row>
    <row r="567" spans="1:11" s="1" customFormat="1" ht="30" customHeight="1" x14ac:dyDescent="0.2">
      <c r="A567" s="122"/>
      <c r="B567" s="48"/>
      <c r="C567" s="48"/>
      <c r="D567" s="48"/>
      <c r="E567" s="49"/>
      <c r="F567" s="49" t="s">
        <v>375</v>
      </c>
      <c r="G567" s="67" t="s">
        <v>242</v>
      </c>
      <c r="H567" s="55">
        <v>41125464</v>
      </c>
      <c r="I567" s="65">
        <v>13.823920308838334</v>
      </c>
      <c r="J567" s="52">
        <v>10000</v>
      </c>
      <c r="K567" s="56">
        <v>13.848236143913168</v>
      </c>
    </row>
    <row r="568" spans="1:11" s="1" customFormat="1" ht="15" x14ac:dyDescent="0.2">
      <c r="A568" s="122"/>
      <c r="B568" s="48"/>
      <c r="C568" s="48"/>
      <c r="D568" s="48"/>
      <c r="E568" s="49"/>
      <c r="F568" s="62" t="s">
        <v>376</v>
      </c>
      <c r="G568" s="67"/>
      <c r="H568" s="55"/>
      <c r="I568" s="65"/>
      <c r="J568" s="52"/>
      <c r="K568" s="56"/>
    </row>
    <row r="569" spans="1:11" s="1" customFormat="1" ht="45" x14ac:dyDescent="0.2">
      <c r="A569" s="122"/>
      <c r="B569" s="48"/>
      <c r="C569" s="48"/>
      <c r="D569" s="48"/>
      <c r="E569" s="49"/>
      <c r="F569" s="49" t="s">
        <v>631</v>
      </c>
      <c r="G569" s="67" t="s">
        <v>511</v>
      </c>
      <c r="H569" s="55">
        <v>89766187</v>
      </c>
      <c r="I569" s="65">
        <v>21.161323026898739</v>
      </c>
      <c r="J569" s="52">
        <v>5500000</v>
      </c>
      <c r="K569" s="56">
        <v>27.288351681908896</v>
      </c>
    </row>
    <row r="570" spans="1:11" s="1" customFormat="1" ht="15" x14ac:dyDescent="0.2">
      <c r="A570" s="122"/>
      <c r="B570" s="48"/>
      <c r="C570" s="48"/>
      <c r="D570" s="48"/>
      <c r="E570" s="49"/>
      <c r="F570" s="62" t="s">
        <v>92</v>
      </c>
      <c r="G570" s="67"/>
      <c r="H570" s="55"/>
      <c r="I570" s="65"/>
      <c r="J570" s="52"/>
      <c r="K570" s="56"/>
    </row>
    <row r="571" spans="1:11" s="1" customFormat="1" ht="45" x14ac:dyDescent="0.2">
      <c r="A571" s="122"/>
      <c r="B571" s="48"/>
      <c r="C571" s="48"/>
      <c r="D571" s="48"/>
      <c r="E571" s="49"/>
      <c r="F571" s="49" t="s">
        <v>454</v>
      </c>
      <c r="G571" s="67" t="s">
        <v>511</v>
      </c>
      <c r="H571" s="55">
        <v>18269582</v>
      </c>
      <c r="I571" s="65">
        <v>1.5745570971465026</v>
      </c>
      <c r="J571" s="52">
        <v>100000</v>
      </c>
      <c r="K571" s="56">
        <v>2.1219149950995044</v>
      </c>
    </row>
    <row r="572" spans="1:11" s="1" customFormat="1" ht="45" x14ac:dyDescent="0.2">
      <c r="A572" s="122"/>
      <c r="B572" s="48"/>
      <c r="C572" s="48"/>
      <c r="D572" s="48"/>
      <c r="E572" s="49"/>
      <c r="F572" s="49" t="s">
        <v>455</v>
      </c>
      <c r="G572" s="67" t="s">
        <v>511</v>
      </c>
      <c r="H572" s="55">
        <v>12986144</v>
      </c>
      <c r="I572" s="65">
        <v>1.0774698786645287</v>
      </c>
      <c r="J572" s="52">
        <v>100000</v>
      </c>
      <c r="K572" s="56">
        <v>1.8475214043522155</v>
      </c>
    </row>
    <row r="573" spans="1:11" s="1" customFormat="1" ht="15" x14ac:dyDescent="0.2">
      <c r="A573" s="122"/>
      <c r="B573" s="48"/>
      <c r="C573" s="48"/>
      <c r="D573" s="48"/>
      <c r="E573" s="49"/>
      <c r="F573" s="62" t="s">
        <v>377</v>
      </c>
      <c r="G573" s="67"/>
      <c r="H573" s="55"/>
      <c r="I573" s="65"/>
      <c r="J573" s="52"/>
      <c r="K573" s="56"/>
    </row>
    <row r="574" spans="1:11" s="1" customFormat="1" ht="30" x14ac:dyDescent="0.2">
      <c r="A574" s="122"/>
      <c r="B574" s="48"/>
      <c r="C574" s="48"/>
      <c r="D574" s="48"/>
      <c r="E574" s="49"/>
      <c r="F574" s="49" t="s">
        <v>378</v>
      </c>
      <c r="G574" s="67" t="s">
        <v>511</v>
      </c>
      <c r="H574" s="55">
        <v>30767366</v>
      </c>
      <c r="I574" s="65">
        <v>6.0030553151673756</v>
      </c>
      <c r="J574" s="52">
        <v>9788790</v>
      </c>
      <c r="K574" s="56">
        <v>37.818550993282948</v>
      </c>
    </row>
    <row r="575" spans="1:11" s="1" customFormat="1" ht="45" x14ac:dyDescent="0.2">
      <c r="A575" s="122"/>
      <c r="B575" s="48"/>
      <c r="C575" s="48"/>
      <c r="D575" s="48"/>
      <c r="E575" s="49"/>
      <c r="F575" s="49" t="s">
        <v>379</v>
      </c>
      <c r="G575" s="67" t="s">
        <v>511</v>
      </c>
      <c r="H575" s="55">
        <v>2291187</v>
      </c>
      <c r="I575" s="65">
        <v>4.6458595479111953</v>
      </c>
      <c r="J575" s="52">
        <v>200000</v>
      </c>
      <c r="K575" s="56">
        <v>13.374959355129027</v>
      </c>
    </row>
    <row r="576" spans="1:11" s="1" customFormat="1" ht="15" x14ac:dyDescent="0.2">
      <c r="A576" s="122"/>
      <c r="B576" s="48"/>
      <c r="C576" s="48"/>
      <c r="D576" s="48"/>
      <c r="E576" s="49"/>
      <c r="F576" s="62" t="s">
        <v>380</v>
      </c>
      <c r="G576" s="67"/>
      <c r="H576" s="55"/>
      <c r="I576" s="65"/>
      <c r="J576" s="52"/>
      <c r="K576" s="56"/>
    </row>
    <row r="577" spans="1:11" s="1" customFormat="1" ht="30" x14ac:dyDescent="0.2">
      <c r="A577" s="122"/>
      <c r="B577" s="48"/>
      <c r="C577" s="48"/>
      <c r="D577" s="48"/>
      <c r="E577" s="49"/>
      <c r="F577" s="49" t="s">
        <v>632</v>
      </c>
      <c r="G577" s="67" t="s">
        <v>61</v>
      </c>
      <c r="H577" s="55">
        <v>30406490</v>
      </c>
      <c r="I577" s="65">
        <v>64.641183510493974</v>
      </c>
      <c r="J577" s="52">
        <v>10751375</v>
      </c>
      <c r="K577" s="56">
        <v>100</v>
      </c>
    </row>
    <row r="578" spans="1:11" s="1" customFormat="1" ht="30" x14ac:dyDescent="0.2">
      <c r="A578" s="122"/>
      <c r="B578" s="48" t="s">
        <v>381</v>
      </c>
      <c r="C578" s="48" t="s">
        <v>228</v>
      </c>
      <c r="D578" s="48" t="s">
        <v>13</v>
      </c>
      <c r="E578" s="49" t="s">
        <v>382</v>
      </c>
      <c r="F578" s="121"/>
      <c r="G578" s="67"/>
      <c r="H578" s="55"/>
      <c r="I578" s="55"/>
      <c r="J578" s="52">
        <f>J580+J587+J581+J582+J583+J584+J585</f>
        <v>17553594</v>
      </c>
      <c r="K578" s="56"/>
    </row>
    <row r="579" spans="1:11" s="1" customFormat="1" ht="15" x14ac:dyDescent="0.2">
      <c r="A579" s="122"/>
      <c r="B579" s="48"/>
      <c r="C579" s="48"/>
      <c r="D579" s="48"/>
      <c r="E579" s="49"/>
      <c r="F579" s="62" t="s">
        <v>70</v>
      </c>
      <c r="G579" s="67"/>
      <c r="H579" s="55"/>
      <c r="I579" s="55"/>
      <c r="J579" s="52"/>
      <c r="K579" s="56"/>
    </row>
    <row r="580" spans="1:11" s="1" customFormat="1" ht="73.5" customHeight="1" x14ac:dyDescent="0.2">
      <c r="A580" s="122"/>
      <c r="B580" s="48"/>
      <c r="C580" s="48"/>
      <c r="D580" s="48"/>
      <c r="E580" s="49"/>
      <c r="F580" s="49" t="s">
        <v>401</v>
      </c>
      <c r="G580" s="67" t="s">
        <v>65</v>
      </c>
      <c r="H580" s="55">
        <v>10000000</v>
      </c>
      <c r="I580" s="65">
        <v>36.829630000000002</v>
      </c>
      <c r="J580" s="52">
        <v>1700000</v>
      </c>
      <c r="K580" s="56">
        <v>53.829629999999995</v>
      </c>
    </row>
    <row r="581" spans="1:11" s="1" customFormat="1" ht="60" x14ac:dyDescent="0.2">
      <c r="A581" s="122"/>
      <c r="B581" s="48"/>
      <c r="C581" s="48"/>
      <c r="D581" s="48"/>
      <c r="E581" s="49"/>
      <c r="F581" s="49" t="s">
        <v>525</v>
      </c>
      <c r="G581" s="67" t="s">
        <v>239</v>
      </c>
      <c r="H581" s="55">
        <v>10157903</v>
      </c>
      <c r="I581" s="65">
        <v>0</v>
      </c>
      <c r="J581" s="52">
        <v>1100000</v>
      </c>
      <c r="K581" s="56">
        <v>10.829006734953071</v>
      </c>
    </row>
    <row r="582" spans="1:11" s="1" customFormat="1" ht="60" x14ac:dyDescent="0.2">
      <c r="A582" s="122"/>
      <c r="B582" s="48"/>
      <c r="C582" s="48"/>
      <c r="D582" s="48"/>
      <c r="E582" s="49"/>
      <c r="F582" s="49" t="s">
        <v>526</v>
      </c>
      <c r="G582" s="67" t="s">
        <v>239</v>
      </c>
      <c r="H582" s="55">
        <v>1731426</v>
      </c>
      <c r="I582" s="65">
        <v>0</v>
      </c>
      <c r="J582" s="52">
        <v>190000</v>
      </c>
      <c r="K582" s="56">
        <v>10.973613657182</v>
      </c>
    </row>
    <row r="583" spans="1:11" s="1" customFormat="1" ht="60" x14ac:dyDescent="0.2">
      <c r="A583" s="122"/>
      <c r="B583" s="48"/>
      <c r="C583" s="48"/>
      <c r="D583" s="48"/>
      <c r="E583" s="49"/>
      <c r="F583" s="49" t="s">
        <v>628</v>
      </c>
      <c r="G583" s="67" t="s">
        <v>239</v>
      </c>
      <c r="H583" s="55">
        <v>100000</v>
      </c>
      <c r="I583" s="65">
        <v>0</v>
      </c>
      <c r="J583" s="52">
        <v>100000</v>
      </c>
      <c r="K583" s="56">
        <v>100</v>
      </c>
    </row>
    <row r="584" spans="1:11" s="1" customFormat="1" ht="45" x14ac:dyDescent="0.2">
      <c r="A584" s="122"/>
      <c r="B584" s="48"/>
      <c r="C584" s="48"/>
      <c r="D584" s="48"/>
      <c r="E584" s="49"/>
      <c r="F584" s="49" t="s">
        <v>629</v>
      </c>
      <c r="G584" s="67" t="s">
        <v>239</v>
      </c>
      <c r="H584" s="55">
        <v>4360704</v>
      </c>
      <c r="I584" s="65">
        <v>0.77005914641305628</v>
      </c>
      <c r="J584" s="52">
        <v>100000</v>
      </c>
      <c r="K584" s="56">
        <v>3.0632668486556303</v>
      </c>
    </row>
    <row r="585" spans="1:11" s="1" customFormat="1" ht="60" x14ac:dyDescent="0.2">
      <c r="A585" s="122"/>
      <c r="B585" s="48"/>
      <c r="C585" s="48"/>
      <c r="D585" s="48"/>
      <c r="E585" s="49"/>
      <c r="F585" s="49" t="s">
        <v>588</v>
      </c>
      <c r="G585" s="67" t="s">
        <v>239</v>
      </c>
      <c r="H585" s="55">
        <v>88900000</v>
      </c>
      <c r="I585" s="65">
        <v>0</v>
      </c>
      <c r="J585" s="52">
        <v>1000000</v>
      </c>
      <c r="K585" s="56">
        <v>1.124859392575928</v>
      </c>
    </row>
    <row r="586" spans="1:11" s="1" customFormat="1" ht="15" x14ac:dyDescent="0.2">
      <c r="A586" s="122"/>
      <c r="B586" s="48"/>
      <c r="C586" s="48"/>
      <c r="D586" s="48"/>
      <c r="E586" s="49"/>
      <c r="F586" s="62" t="s">
        <v>74</v>
      </c>
      <c r="G586" s="67"/>
      <c r="H586" s="55"/>
      <c r="I586" s="65"/>
      <c r="J586" s="52"/>
      <c r="K586" s="56"/>
    </row>
    <row r="587" spans="1:11" s="1" customFormat="1" ht="15" x14ac:dyDescent="0.2">
      <c r="A587" s="122"/>
      <c r="B587" s="48"/>
      <c r="C587" s="48"/>
      <c r="D587" s="48"/>
      <c r="E587" s="49"/>
      <c r="F587" s="49" t="s">
        <v>383</v>
      </c>
      <c r="G587" s="67" t="s">
        <v>384</v>
      </c>
      <c r="H587" s="55">
        <v>67881798</v>
      </c>
      <c r="I587" s="65">
        <v>73.993987990712924</v>
      </c>
      <c r="J587" s="52">
        <v>13363594</v>
      </c>
      <c r="K587" s="56">
        <v>100</v>
      </c>
    </row>
    <row r="588" spans="1:11" s="1" customFormat="1" ht="24" customHeight="1" x14ac:dyDescent="0.2">
      <c r="A588" s="122"/>
      <c r="B588" s="47" t="s">
        <v>52</v>
      </c>
      <c r="C588" s="47" t="s">
        <v>53</v>
      </c>
      <c r="D588" s="47"/>
      <c r="E588" s="59" t="s">
        <v>54</v>
      </c>
      <c r="F588" s="136"/>
      <c r="G588" s="51"/>
      <c r="H588" s="51"/>
      <c r="I588" s="51"/>
      <c r="J588" s="61">
        <f>J589+J610+J617+J628+J670+J658+J605</f>
        <v>558358759.88999999</v>
      </c>
      <c r="K588" s="53"/>
    </row>
    <row r="589" spans="1:11" s="1" customFormat="1" ht="45" x14ac:dyDescent="0.2">
      <c r="A589" s="122"/>
      <c r="B589" s="48" t="s">
        <v>8</v>
      </c>
      <c r="C589" s="48" t="s">
        <v>9</v>
      </c>
      <c r="D589" s="48" t="s">
        <v>12</v>
      </c>
      <c r="E589" s="49" t="s">
        <v>10</v>
      </c>
      <c r="F589" s="121"/>
      <c r="G589" s="55"/>
      <c r="H589" s="55"/>
      <c r="I589" s="55"/>
      <c r="J589" s="52">
        <f>J591+J592+J596+J598+J600+J602+J604+J594+J593</f>
        <v>186999235</v>
      </c>
      <c r="K589" s="56"/>
    </row>
    <row r="590" spans="1:11" s="1" customFormat="1" ht="15" x14ac:dyDescent="0.2">
      <c r="A590" s="122"/>
      <c r="B590" s="48"/>
      <c r="C590" s="48"/>
      <c r="D590" s="48"/>
      <c r="E590" s="49"/>
      <c r="F590" s="62" t="s">
        <v>70</v>
      </c>
      <c r="G590" s="67"/>
      <c r="H590" s="55"/>
      <c r="I590" s="55"/>
      <c r="J590" s="52"/>
      <c r="K590" s="56"/>
    </row>
    <row r="591" spans="1:11" s="1" customFormat="1" ht="45" x14ac:dyDescent="0.2">
      <c r="A591" s="122"/>
      <c r="B591" s="48"/>
      <c r="C591" s="48"/>
      <c r="D591" s="48"/>
      <c r="E591" s="49"/>
      <c r="F591" s="49" t="s">
        <v>193</v>
      </c>
      <c r="G591" s="67" t="s">
        <v>94</v>
      </c>
      <c r="H591" s="55">
        <v>66836288</v>
      </c>
      <c r="I591" s="65">
        <v>86.635924484615302</v>
      </c>
      <c r="J591" s="52">
        <v>5677943</v>
      </c>
      <c r="K591" s="56">
        <v>95.638442697475952</v>
      </c>
    </row>
    <row r="592" spans="1:11" s="1" customFormat="1" ht="45" x14ac:dyDescent="0.2">
      <c r="A592" s="122"/>
      <c r="B592" s="48"/>
      <c r="C592" s="48"/>
      <c r="D592" s="48"/>
      <c r="E592" s="49"/>
      <c r="F592" s="49" t="s">
        <v>194</v>
      </c>
      <c r="G592" s="67" t="s">
        <v>453</v>
      </c>
      <c r="H592" s="55">
        <v>171701338</v>
      </c>
      <c r="I592" s="65">
        <v>18.633610181884546</v>
      </c>
      <c r="J592" s="52">
        <v>33222057</v>
      </c>
      <c r="K592" s="56">
        <v>52.956024722416551</v>
      </c>
    </row>
    <row r="593" spans="1:11" s="1" customFormat="1" ht="45" x14ac:dyDescent="0.2">
      <c r="A593" s="122"/>
      <c r="B593" s="48"/>
      <c r="C593" s="48"/>
      <c r="D593" s="48"/>
      <c r="E593" s="49"/>
      <c r="F593" s="49" t="s">
        <v>627</v>
      </c>
      <c r="G593" s="67" t="s">
        <v>453</v>
      </c>
      <c r="H593" s="55">
        <v>238537626</v>
      </c>
      <c r="I593" s="65">
        <v>36.46522876017891</v>
      </c>
      <c r="J593" s="52">
        <v>200000</v>
      </c>
      <c r="K593" s="56">
        <v>36.549072975179186</v>
      </c>
    </row>
    <row r="594" spans="1:11" s="1" customFormat="1" ht="45" x14ac:dyDescent="0.2">
      <c r="A594" s="122"/>
      <c r="B594" s="48"/>
      <c r="C594" s="48"/>
      <c r="D594" s="48"/>
      <c r="E594" s="49"/>
      <c r="F594" s="49" t="s">
        <v>385</v>
      </c>
      <c r="G594" s="67">
        <v>2021</v>
      </c>
      <c r="H594" s="55">
        <v>79187561</v>
      </c>
      <c r="I594" s="65">
        <v>2.6463827822655177</v>
      </c>
      <c r="J594" s="52">
        <v>7904394</v>
      </c>
      <c r="K594" s="56">
        <v>100</v>
      </c>
    </row>
    <row r="595" spans="1:11" s="1" customFormat="1" ht="15" x14ac:dyDescent="0.2">
      <c r="A595" s="122"/>
      <c r="B595" s="48"/>
      <c r="C595" s="48"/>
      <c r="D595" s="48"/>
      <c r="E595" s="49"/>
      <c r="F595" s="62" t="s">
        <v>68</v>
      </c>
      <c r="G595" s="67"/>
      <c r="H595" s="55"/>
      <c r="I595" s="65"/>
      <c r="J595" s="52"/>
      <c r="K595" s="56"/>
    </row>
    <row r="596" spans="1:11" s="1" customFormat="1" ht="60" x14ac:dyDescent="0.2">
      <c r="A596" s="122"/>
      <c r="B596" s="48"/>
      <c r="C596" s="48"/>
      <c r="D596" s="48"/>
      <c r="E596" s="49"/>
      <c r="F596" s="49" t="s">
        <v>190</v>
      </c>
      <c r="G596" s="67" t="s">
        <v>237</v>
      </c>
      <c r="H596" s="55">
        <v>865244059</v>
      </c>
      <c r="I596" s="65">
        <v>0.74586481500475688</v>
      </c>
      <c r="J596" s="52">
        <v>51996185</v>
      </c>
      <c r="K596" s="56">
        <v>78.295797463545483</v>
      </c>
    </row>
    <row r="597" spans="1:11" s="1" customFormat="1" ht="15" x14ac:dyDescent="0.2">
      <c r="A597" s="122"/>
      <c r="B597" s="48"/>
      <c r="C597" s="48"/>
      <c r="D597" s="48"/>
      <c r="E597" s="49"/>
      <c r="F597" s="62" t="s">
        <v>69</v>
      </c>
      <c r="G597" s="67"/>
      <c r="H597" s="55"/>
      <c r="I597" s="55"/>
      <c r="J597" s="52"/>
      <c r="K597" s="56"/>
    </row>
    <row r="598" spans="1:11" s="1" customFormat="1" ht="15" x14ac:dyDescent="0.2">
      <c r="A598" s="122"/>
      <c r="B598" s="48"/>
      <c r="C598" s="48"/>
      <c r="D598" s="48"/>
      <c r="E598" s="49"/>
      <c r="F598" s="49" t="s">
        <v>195</v>
      </c>
      <c r="G598" s="67" t="s">
        <v>61</v>
      </c>
      <c r="H598" s="55">
        <v>70861251</v>
      </c>
      <c r="I598" s="65">
        <v>81.494273929767346</v>
      </c>
      <c r="J598" s="52">
        <v>12258563</v>
      </c>
      <c r="K598" s="56">
        <v>100</v>
      </c>
    </row>
    <row r="599" spans="1:11" s="1" customFormat="1" ht="15" x14ac:dyDescent="0.2">
      <c r="A599" s="122"/>
      <c r="B599" s="48"/>
      <c r="C599" s="48"/>
      <c r="D599" s="48"/>
      <c r="E599" s="49"/>
      <c r="F599" s="62" t="s">
        <v>196</v>
      </c>
      <c r="G599" s="67"/>
      <c r="H599" s="55"/>
      <c r="I599" s="65"/>
      <c r="J599" s="52"/>
      <c r="K599" s="56"/>
    </row>
    <row r="600" spans="1:11" s="1" customFormat="1" ht="30" x14ac:dyDescent="0.2">
      <c r="A600" s="122"/>
      <c r="B600" s="48"/>
      <c r="C600" s="48"/>
      <c r="D600" s="48"/>
      <c r="E600" s="49"/>
      <c r="F600" s="49" t="s">
        <v>197</v>
      </c>
      <c r="G600" s="55" t="s">
        <v>61</v>
      </c>
      <c r="H600" s="55">
        <v>133702600</v>
      </c>
      <c r="I600" s="65">
        <v>20.121648344908774</v>
      </c>
      <c r="J600" s="52">
        <v>30000000</v>
      </c>
      <c r="K600" s="56">
        <v>100</v>
      </c>
    </row>
    <row r="601" spans="1:11" s="1" customFormat="1" ht="15" x14ac:dyDescent="0.2">
      <c r="A601" s="122"/>
      <c r="B601" s="48"/>
      <c r="C601" s="48"/>
      <c r="D601" s="48"/>
      <c r="E601" s="49"/>
      <c r="F601" s="62" t="s">
        <v>98</v>
      </c>
      <c r="G601" s="67"/>
      <c r="H601" s="55"/>
      <c r="I601" s="65"/>
      <c r="J601" s="52"/>
      <c r="K601" s="56"/>
    </row>
    <row r="602" spans="1:11" s="1" customFormat="1" ht="49.5" customHeight="1" x14ac:dyDescent="0.2">
      <c r="A602" s="122"/>
      <c r="B602" s="48"/>
      <c r="C602" s="48"/>
      <c r="D602" s="48"/>
      <c r="E602" s="49"/>
      <c r="F602" s="49" t="s">
        <v>456</v>
      </c>
      <c r="G602" s="55" t="s">
        <v>61</v>
      </c>
      <c r="H602" s="55">
        <v>136690020</v>
      </c>
      <c r="I602" s="65">
        <v>24.291069677215646</v>
      </c>
      <c r="J602" s="52">
        <v>20000000</v>
      </c>
      <c r="K602" s="56">
        <v>100</v>
      </c>
    </row>
    <row r="603" spans="1:11" s="1" customFormat="1" ht="15" x14ac:dyDescent="0.2">
      <c r="A603" s="122"/>
      <c r="B603" s="48"/>
      <c r="C603" s="48"/>
      <c r="D603" s="48"/>
      <c r="E603" s="49"/>
      <c r="F603" s="62" t="s">
        <v>386</v>
      </c>
      <c r="G603" s="67"/>
      <c r="H603" s="55"/>
      <c r="I603" s="65"/>
      <c r="J603" s="52"/>
      <c r="K603" s="56"/>
    </row>
    <row r="604" spans="1:11" s="1" customFormat="1" ht="30" x14ac:dyDescent="0.2">
      <c r="A604" s="122"/>
      <c r="B604" s="48"/>
      <c r="C604" s="48"/>
      <c r="D604" s="48"/>
      <c r="E604" s="49"/>
      <c r="F604" s="49" t="s">
        <v>387</v>
      </c>
      <c r="G604" s="55" t="s">
        <v>94</v>
      </c>
      <c r="H604" s="55">
        <v>112910428</v>
      </c>
      <c r="I604" s="65">
        <v>52.913923946865204</v>
      </c>
      <c r="J604" s="52">
        <v>25740093</v>
      </c>
      <c r="K604" s="56">
        <v>100</v>
      </c>
    </row>
    <row r="605" spans="1:11" s="1" customFormat="1" ht="45" x14ac:dyDescent="0.2">
      <c r="A605" s="122"/>
      <c r="B605" s="48" t="s">
        <v>494</v>
      </c>
      <c r="C605" s="48" t="s">
        <v>294</v>
      </c>
      <c r="D605" s="48" t="s">
        <v>12</v>
      </c>
      <c r="E605" s="49" t="s">
        <v>295</v>
      </c>
      <c r="F605" s="49"/>
      <c r="G605" s="55"/>
      <c r="H605" s="55"/>
      <c r="I605" s="65"/>
      <c r="J605" s="52">
        <f>J607+J609</f>
        <v>40000000</v>
      </c>
      <c r="K605" s="56"/>
    </row>
    <row r="606" spans="1:11" s="1" customFormat="1" ht="15" x14ac:dyDescent="0.2">
      <c r="A606" s="122"/>
      <c r="B606" s="48"/>
      <c r="C606" s="48"/>
      <c r="D606" s="48"/>
      <c r="E606" s="49"/>
      <c r="F606" s="62" t="s">
        <v>68</v>
      </c>
      <c r="G606" s="55"/>
      <c r="H606" s="55"/>
      <c r="I606" s="65"/>
      <c r="J606" s="52"/>
      <c r="K606" s="56"/>
    </row>
    <row r="607" spans="1:11" s="1" customFormat="1" ht="60" x14ac:dyDescent="0.2">
      <c r="A607" s="122"/>
      <c r="B607" s="48"/>
      <c r="C607" s="48"/>
      <c r="D607" s="48"/>
      <c r="E607" s="49"/>
      <c r="F607" s="49" t="s">
        <v>643</v>
      </c>
      <c r="G607" s="67" t="s">
        <v>237</v>
      </c>
      <c r="H607" s="55">
        <v>865244059</v>
      </c>
      <c r="I607" s="65">
        <v>0.74586481500475688</v>
      </c>
      <c r="J607" s="52">
        <v>20000000</v>
      </c>
      <c r="K607" s="56">
        <v>78.295797463545483</v>
      </c>
    </row>
    <row r="608" spans="1:11" s="1" customFormat="1" ht="15" x14ac:dyDescent="0.2">
      <c r="A608" s="122"/>
      <c r="B608" s="48"/>
      <c r="C608" s="48"/>
      <c r="D608" s="48"/>
      <c r="E608" s="49"/>
      <c r="F608" s="62" t="s">
        <v>495</v>
      </c>
      <c r="G608" s="55"/>
      <c r="H608" s="55"/>
      <c r="I608" s="65"/>
      <c r="J608" s="52"/>
      <c r="K608" s="56"/>
    </row>
    <row r="609" spans="1:11" s="1" customFormat="1" ht="45" x14ac:dyDescent="0.2">
      <c r="A609" s="122"/>
      <c r="B609" s="48"/>
      <c r="C609" s="48"/>
      <c r="D609" s="48"/>
      <c r="E609" s="49"/>
      <c r="F609" s="49" t="s">
        <v>496</v>
      </c>
      <c r="G609" s="67" t="s">
        <v>61</v>
      </c>
      <c r="H609" s="55">
        <v>77430601</v>
      </c>
      <c r="I609" s="65">
        <v>53.657529159563168</v>
      </c>
      <c r="J609" s="52">
        <v>20000000</v>
      </c>
      <c r="K609" s="56">
        <v>90.206386632592455</v>
      </c>
    </row>
    <row r="610" spans="1:11" s="1" customFormat="1" ht="90" x14ac:dyDescent="0.2">
      <c r="A610" s="122"/>
      <c r="B610" s="48" t="s">
        <v>7</v>
      </c>
      <c r="C610" s="48" t="s">
        <v>6</v>
      </c>
      <c r="D610" s="48" t="s">
        <v>12</v>
      </c>
      <c r="E610" s="49" t="s">
        <v>48</v>
      </c>
      <c r="F610" s="54"/>
      <c r="G610" s="55"/>
      <c r="H610" s="55"/>
      <c r="I610" s="55"/>
      <c r="J610" s="52">
        <f>J612+J613+J614+J616</f>
        <v>47277821</v>
      </c>
      <c r="K610" s="56"/>
    </row>
    <row r="611" spans="1:11" s="1" customFormat="1" ht="15" x14ac:dyDescent="0.2">
      <c r="A611" s="122"/>
      <c r="B611" s="48"/>
      <c r="C611" s="48"/>
      <c r="D611" s="48"/>
      <c r="E611" s="49"/>
      <c r="F611" s="62" t="s">
        <v>70</v>
      </c>
      <c r="G611" s="67"/>
      <c r="H611" s="55"/>
      <c r="I611" s="55"/>
      <c r="J611" s="52"/>
      <c r="K611" s="56"/>
    </row>
    <row r="612" spans="1:11" s="1" customFormat="1" ht="60" x14ac:dyDescent="0.2">
      <c r="A612" s="122"/>
      <c r="B612" s="48"/>
      <c r="C612" s="48"/>
      <c r="D612" s="48"/>
      <c r="E612" s="49"/>
      <c r="F612" s="54" t="s">
        <v>388</v>
      </c>
      <c r="G612" s="67" t="s">
        <v>151</v>
      </c>
      <c r="H612" s="55">
        <v>85940079</v>
      </c>
      <c r="I612" s="65">
        <v>55.725595737467259</v>
      </c>
      <c r="J612" s="52">
        <v>15000000</v>
      </c>
      <c r="K612" s="56">
        <v>82.450509523036388</v>
      </c>
    </row>
    <row r="613" spans="1:11" s="1" customFormat="1" ht="60" x14ac:dyDescent="0.2">
      <c r="A613" s="122"/>
      <c r="B613" s="48"/>
      <c r="C613" s="48"/>
      <c r="D613" s="48"/>
      <c r="E613" s="49"/>
      <c r="F613" s="54" t="s">
        <v>389</v>
      </c>
      <c r="G613" s="67" t="s">
        <v>61</v>
      </c>
      <c r="H613" s="55">
        <v>21035206</v>
      </c>
      <c r="I613" s="65">
        <v>64.553529925021891</v>
      </c>
      <c r="J613" s="52">
        <v>2259279</v>
      </c>
      <c r="K613" s="56">
        <v>100</v>
      </c>
    </row>
    <row r="614" spans="1:11" s="1" customFormat="1" ht="60" x14ac:dyDescent="0.2">
      <c r="A614" s="122"/>
      <c r="B614" s="48"/>
      <c r="C614" s="48"/>
      <c r="D614" s="48"/>
      <c r="E614" s="49"/>
      <c r="F614" s="54" t="s">
        <v>390</v>
      </c>
      <c r="G614" s="67" t="s">
        <v>65</v>
      </c>
      <c r="H614" s="55">
        <v>7146226.8100000005</v>
      </c>
      <c r="I614" s="65">
        <v>73.233928605185142</v>
      </c>
      <c r="J614" s="52">
        <v>18542</v>
      </c>
      <c r="K614" s="56">
        <v>100</v>
      </c>
    </row>
    <row r="615" spans="1:11" s="1" customFormat="1" ht="15" x14ac:dyDescent="0.2">
      <c r="A615" s="122"/>
      <c r="B615" s="48"/>
      <c r="C615" s="48"/>
      <c r="D615" s="48"/>
      <c r="E615" s="49"/>
      <c r="F615" s="62" t="s">
        <v>281</v>
      </c>
      <c r="G615" s="67"/>
      <c r="H615" s="55"/>
      <c r="I615" s="65"/>
      <c r="J615" s="52"/>
      <c r="K615" s="56"/>
    </row>
    <row r="616" spans="1:11" s="1" customFormat="1" ht="60" x14ac:dyDescent="0.2">
      <c r="A616" s="122"/>
      <c r="B616" s="48"/>
      <c r="C616" s="48"/>
      <c r="D616" s="48"/>
      <c r="E616" s="49"/>
      <c r="F616" s="54" t="s">
        <v>391</v>
      </c>
      <c r="G616" s="67" t="s">
        <v>151</v>
      </c>
      <c r="H616" s="55">
        <v>103353250</v>
      </c>
      <c r="I616" s="65">
        <v>53.940325050252412</v>
      </c>
      <c r="J616" s="52">
        <v>30000000</v>
      </c>
      <c r="K616" s="56">
        <v>82.966988459482408</v>
      </c>
    </row>
    <row r="617" spans="1:11" s="1" customFormat="1" ht="32.25" customHeight="1" x14ac:dyDescent="0.2">
      <c r="A617" s="122"/>
      <c r="B617" s="48" t="s">
        <v>25</v>
      </c>
      <c r="C617" s="48" t="s">
        <v>26</v>
      </c>
      <c r="D617" s="48" t="s">
        <v>12</v>
      </c>
      <c r="E617" s="49" t="s">
        <v>27</v>
      </c>
      <c r="F617" s="121"/>
      <c r="G617" s="55"/>
      <c r="H617" s="55"/>
      <c r="I617" s="55"/>
      <c r="J617" s="52">
        <f>J619+J621+J623+J625+J626+J627</f>
        <v>16042599</v>
      </c>
      <c r="K617" s="56"/>
    </row>
    <row r="618" spans="1:11" s="1" customFormat="1" ht="15" x14ac:dyDescent="0.2">
      <c r="A618" s="122"/>
      <c r="B618" s="48"/>
      <c r="C618" s="48"/>
      <c r="D618" s="48"/>
      <c r="E618" s="49"/>
      <c r="F618" s="62" t="s">
        <v>71</v>
      </c>
      <c r="G618" s="67"/>
      <c r="H618" s="55"/>
      <c r="I618" s="55"/>
      <c r="J618" s="52"/>
      <c r="K618" s="56"/>
    </row>
    <row r="619" spans="1:11" s="1" customFormat="1" ht="45" x14ac:dyDescent="0.2">
      <c r="A619" s="122"/>
      <c r="B619" s="48"/>
      <c r="C619" s="48"/>
      <c r="D619" s="48"/>
      <c r="E619" s="49"/>
      <c r="F619" s="49" t="s">
        <v>392</v>
      </c>
      <c r="G619" s="67" t="s">
        <v>94</v>
      </c>
      <c r="H619" s="55">
        <v>34523476</v>
      </c>
      <c r="I619" s="65">
        <v>2.8085878722061373</v>
      </c>
      <c r="J619" s="52">
        <v>6393617</v>
      </c>
      <c r="K619" s="56">
        <v>42.18358302043513</v>
      </c>
    </row>
    <row r="620" spans="1:11" s="1" customFormat="1" ht="15" x14ac:dyDescent="0.2">
      <c r="A620" s="122"/>
      <c r="B620" s="48"/>
      <c r="C620" s="48"/>
      <c r="D620" s="48"/>
      <c r="E620" s="49"/>
      <c r="F620" s="62" t="s">
        <v>180</v>
      </c>
      <c r="G620" s="67"/>
      <c r="H620" s="55"/>
      <c r="I620" s="65"/>
      <c r="J620" s="52"/>
      <c r="K620" s="56"/>
    </row>
    <row r="621" spans="1:11" s="1" customFormat="1" ht="75" x14ac:dyDescent="0.2">
      <c r="A621" s="122"/>
      <c r="B621" s="48"/>
      <c r="C621" s="48"/>
      <c r="D621" s="48"/>
      <c r="E621" s="49"/>
      <c r="F621" s="49" t="s">
        <v>487</v>
      </c>
      <c r="G621" s="67" t="s">
        <v>94</v>
      </c>
      <c r="H621" s="55">
        <v>22903594</v>
      </c>
      <c r="I621" s="65">
        <v>7.812817499297271</v>
      </c>
      <c r="J621" s="52">
        <v>3392648</v>
      </c>
      <c r="K621" s="56">
        <v>43.385640699009947</v>
      </c>
    </row>
    <row r="622" spans="1:11" s="1" customFormat="1" ht="15" x14ac:dyDescent="0.2">
      <c r="A622" s="122"/>
      <c r="B622" s="48"/>
      <c r="C622" s="48"/>
      <c r="D622" s="48"/>
      <c r="E622" s="49"/>
      <c r="F622" s="62" t="s">
        <v>88</v>
      </c>
      <c r="G622" s="67"/>
      <c r="H622" s="55"/>
      <c r="I622" s="65"/>
      <c r="J622" s="52"/>
      <c r="K622" s="56"/>
    </row>
    <row r="623" spans="1:11" s="1" customFormat="1" ht="30" x14ac:dyDescent="0.2">
      <c r="A623" s="122"/>
      <c r="B623" s="48"/>
      <c r="C623" s="48"/>
      <c r="D623" s="48"/>
      <c r="E623" s="49"/>
      <c r="F623" s="49" t="s">
        <v>393</v>
      </c>
      <c r="G623" s="67" t="s">
        <v>157</v>
      </c>
      <c r="H623" s="55">
        <v>28071891</v>
      </c>
      <c r="I623" s="65">
        <v>1.8998730941528164</v>
      </c>
      <c r="J623" s="52">
        <v>2757822</v>
      </c>
      <c r="K623" s="56">
        <v>51.131073820427694</v>
      </c>
    </row>
    <row r="624" spans="1:11" s="1" customFormat="1" ht="15" x14ac:dyDescent="0.2">
      <c r="A624" s="122"/>
      <c r="B624" s="48"/>
      <c r="C624" s="48"/>
      <c r="D624" s="48"/>
      <c r="E624" s="49"/>
      <c r="F624" s="62" t="s">
        <v>394</v>
      </c>
      <c r="G624" s="67"/>
      <c r="H624" s="55"/>
      <c r="I624" s="65"/>
      <c r="J624" s="52"/>
      <c r="K624" s="56"/>
    </row>
    <row r="625" spans="1:11" s="1" customFormat="1" ht="60" x14ac:dyDescent="0.2">
      <c r="A625" s="122"/>
      <c r="B625" s="48"/>
      <c r="C625" s="48"/>
      <c r="D625" s="48"/>
      <c r="E625" s="49"/>
      <c r="F625" s="49" t="s">
        <v>488</v>
      </c>
      <c r="G625" s="67" t="s">
        <v>65</v>
      </c>
      <c r="H625" s="55">
        <v>7118304</v>
      </c>
      <c r="I625" s="65">
        <v>1.8998730941528164</v>
      </c>
      <c r="J625" s="52">
        <v>1124416</v>
      </c>
      <c r="K625" s="56">
        <v>100</v>
      </c>
    </row>
    <row r="626" spans="1:11" s="1" customFormat="1" ht="60" x14ac:dyDescent="0.2">
      <c r="A626" s="122"/>
      <c r="B626" s="48"/>
      <c r="C626" s="48"/>
      <c r="D626" s="48"/>
      <c r="E626" s="49"/>
      <c r="F626" s="49" t="s">
        <v>489</v>
      </c>
      <c r="G626" s="67" t="s">
        <v>65</v>
      </c>
      <c r="H626" s="55">
        <v>8330531.9999999991</v>
      </c>
      <c r="I626" s="65">
        <v>1.8998730941528164</v>
      </c>
      <c r="J626" s="52">
        <v>1595247</v>
      </c>
      <c r="K626" s="56">
        <v>62.357891548823062</v>
      </c>
    </row>
    <row r="627" spans="1:11" s="1" customFormat="1" ht="45" x14ac:dyDescent="0.2">
      <c r="A627" s="122"/>
      <c r="B627" s="48"/>
      <c r="C627" s="48"/>
      <c r="D627" s="48"/>
      <c r="E627" s="49"/>
      <c r="F627" s="49" t="s">
        <v>490</v>
      </c>
      <c r="G627" s="67" t="s">
        <v>65</v>
      </c>
      <c r="H627" s="55">
        <v>8326129</v>
      </c>
      <c r="I627" s="65">
        <v>1.8998730941528164</v>
      </c>
      <c r="J627" s="52">
        <v>778849</v>
      </c>
      <c r="K627" s="56">
        <v>100</v>
      </c>
    </row>
    <row r="628" spans="1:11" s="1" customFormat="1" ht="51.75" customHeight="1" x14ac:dyDescent="0.2">
      <c r="A628" s="122"/>
      <c r="B628" s="48" t="s">
        <v>29</v>
      </c>
      <c r="C628" s="48" t="s">
        <v>30</v>
      </c>
      <c r="D628" s="48" t="s">
        <v>12</v>
      </c>
      <c r="E628" s="49" t="s">
        <v>34</v>
      </c>
      <c r="F628" s="121"/>
      <c r="G628" s="55"/>
      <c r="H628" s="55"/>
      <c r="I628" s="55"/>
      <c r="J628" s="52">
        <f>+J630+J632+J634+J636+J638+J639+J641+J643+J644+J646+J647+J649+J651+J653+J655+J657</f>
        <v>84597735.890000001</v>
      </c>
      <c r="K628" s="56"/>
    </row>
    <row r="629" spans="1:11" s="1" customFormat="1" ht="15" x14ac:dyDescent="0.2">
      <c r="A629" s="122"/>
      <c r="B629" s="48"/>
      <c r="C629" s="48"/>
      <c r="D629" s="48"/>
      <c r="E629" s="49"/>
      <c r="F629" s="62" t="s">
        <v>86</v>
      </c>
      <c r="G629" s="55"/>
      <c r="H629" s="55"/>
      <c r="I629" s="55"/>
      <c r="J629" s="52"/>
      <c r="K629" s="56"/>
    </row>
    <row r="630" spans="1:11" s="1" customFormat="1" ht="45" x14ac:dyDescent="0.2">
      <c r="A630" s="122"/>
      <c r="B630" s="48"/>
      <c r="C630" s="48"/>
      <c r="D630" s="48"/>
      <c r="E630" s="49"/>
      <c r="F630" s="49" t="s">
        <v>471</v>
      </c>
      <c r="G630" s="55" t="s">
        <v>65</v>
      </c>
      <c r="H630" s="55">
        <v>14840187</v>
      </c>
      <c r="I630" s="65">
        <v>46.360622005639144</v>
      </c>
      <c r="J630" s="52">
        <v>7811016.5</v>
      </c>
      <c r="K630" s="56">
        <v>100</v>
      </c>
    </row>
    <row r="631" spans="1:11" s="1" customFormat="1" ht="15" x14ac:dyDescent="0.2">
      <c r="A631" s="122"/>
      <c r="B631" s="48"/>
      <c r="C631" s="48"/>
      <c r="D631" s="48"/>
      <c r="E631" s="49"/>
      <c r="F631" s="62" t="s">
        <v>211</v>
      </c>
      <c r="G631" s="67"/>
      <c r="H631" s="55"/>
      <c r="I631" s="55"/>
      <c r="J631" s="52"/>
      <c r="K631" s="56"/>
    </row>
    <row r="632" spans="1:11" s="1" customFormat="1" ht="45" x14ac:dyDescent="0.2">
      <c r="A632" s="122"/>
      <c r="B632" s="48"/>
      <c r="C632" s="48"/>
      <c r="D632" s="48"/>
      <c r="E632" s="49"/>
      <c r="F632" s="49" t="s">
        <v>472</v>
      </c>
      <c r="G632" s="67" t="s">
        <v>65</v>
      </c>
      <c r="H632" s="55">
        <v>11893036</v>
      </c>
      <c r="I632" s="65">
        <v>73.079127987168292</v>
      </c>
      <c r="J632" s="52">
        <v>3089894</v>
      </c>
      <c r="K632" s="56">
        <v>100</v>
      </c>
    </row>
    <row r="633" spans="1:11" s="1" customFormat="1" ht="15" x14ac:dyDescent="0.2">
      <c r="A633" s="122"/>
      <c r="B633" s="48"/>
      <c r="C633" s="48"/>
      <c r="D633" s="48"/>
      <c r="E633" s="49"/>
      <c r="F633" s="62" t="s">
        <v>212</v>
      </c>
      <c r="G633" s="67"/>
      <c r="H633" s="55"/>
      <c r="I633" s="55"/>
      <c r="J633" s="52"/>
      <c r="K633" s="56"/>
    </row>
    <row r="634" spans="1:11" s="1" customFormat="1" ht="45" x14ac:dyDescent="0.2">
      <c r="A634" s="122"/>
      <c r="B634" s="48"/>
      <c r="C634" s="48"/>
      <c r="D634" s="48"/>
      <c r="E634" s="49"/>
      <c r="F634" s="49" t="s">
        <v>473</v>
      </c>
      <c r="G634" s="67" t="s">
        <v>65</v>
      </c>
      <c r="H634" s="55">
        <v>13192775</v>
      </c>
      <c r="I634" s="65">
        <v>64.62934447074251</v>
      </c>
      <c r="J634" s="52">
        <v>4531323</v>
      </c>
      <c r="K634" s="56">
        <v>100</v>
      </c>
    </row>
    <row r="635" spans="1:11" s="1" customFormat="1" ht="15" x14ac:dyDescent="0.2">
      <c r="A635" s="122"/>
      <c r="B635" s="48"/>
      <c r="C635" s="48"/>
      <c r="D635" s="48"/>
      <c r="E635" s="49"/>
      <c r="F635" s="62" t="s">
        <v>87</v>
      </c>
      <c r="G635" s="55"/>
      <c r="H635" s="55"/>
      <c r="I635" s="55"/>
      <c r="J635" s="52"/>
      <c r="K635" s="56"/>
    </row>
    <row r="636" spans="1:11" s="1" customFormat="1" ht="45.75" customHeight="1" x14ac:dyDescent="0.2">
      <c r="A636" s="122"/>
      <c r="B636" s="48"/>
      <c r="C636" s="48"/>
      <c r="D636" s="48"/>
      <c r="E636" s="49"/>
      <c r="F636" s="49" t="s">
        <v>474</v>
      </c>
      <c r="G636" s="64" t="s">
        <v>65</v>
      </c>
      <c r="H636" s="64">
        <v>9716713</v>
      </c>
      <c r="I636" s="65">
        <v>49.786445272182064</v>
      </c>
      <c r="J636" s="52">
        <v>4774314.92</v>
      </c>
      <c r="K636" s="56">
        <v>100</v>
      </c>
    </row>
    <row r="637" spans="1:11" s="1" customFormat="1" ht="15" x14ac:dyDescent="0.2">
      <c r="A637" s="122"/>
      <c r="B637" s="48"/>
      <c r="C637" s="48"/>
      <c r="D637" s="48"/>
      <c r="E637" s="49"/>
      <c r="F637" s="62" t="s">
        <v>88</v>
      </c>
      <c r="G637" s="55"/>
      <c r="H637" s="55"/>
      <c r="I637" s="55"/>
      <c r="J637" s="52"/>
      <c r="K637" s="56"/>
    </row>
    <row r="638" spans="1:11" s="1" customFormat="1" ht="45" x14ac:dyDescent="0.2">
      <c r="A638" s="122"/>
      <c r="B638" s="48"/>
      <c r="C638" s="48"/>
      <c r="D638" s="48"/>
      <c r="E638" s="49"/>
      <c r="F638" s="49" t="s">
        <v>475</v>
      </c>
      <c r="G638" s="55" t="s">
        <v>65</v>
      </c>
      <c r="H638" s="55">
        <v>12939281</v>
      </c>
      <c r="I638" s="65">
        <v>15.066087056923797</v>
      </c>
      <c r="J638" s="52">
        <v>10009564.210000001</v>
      </c>
      <c r="K638" s="56">
        <v>100</v>
      </c>
    </row>
    <row r="639" spans="1:11" s="1" customFormat="1" ht="45" x14ac:dyDescent="0.2">
      <c r="A639" s="122"/>
      <c r="B639" s="48"/>
      <c r="C639" s="48"/>
      <c r="D639" s="48"/>
      <c r="E639" s="49"/>
      <c r="F639" s="49" t="s">
        <v>213</v>
      </c>
      <c r="G639" s="55" t="s">
        <v>61</v>
      </c>
      <c r="H639" s="55">
        <v>13604838</v>
      </c>
      <c r="I639" s="65">
        <v>75.266489759010724</v>
      </c>
      <c r="J639" s="52">
        <v>3034250</v>
      </c>
      <c r="K639" s="56">
        <v>100</v>
      </c>
    </row>
    <row r="640" spans="1:11" s="1" customFormat="1" ht="15" x14ac:dyDescent="0.2">
      <c r="A640" s="122"/>
      <c r="B640" s="48"/>
      <c r="C640" s="48"/>
      <c r="D640" s="48"/>
      <c r="E640" s="49"/>
      <c r="F640" s="62" t="s">
        <v>89</v>
      </c>
      <c r="G640" s="55"/>
      <c r="H640" s="55"/>
      <c r="I640" s="55"/>
      <c r="J640" s="52"/>
      <c r="K640" s="56"/>
    </row>
    <row r="641" spans="1:11" s="1" customFormat="1" ht="45" x14ac:dyDescent="0.2">
      <c r="A641" s="122"/>
      <c r="B641" s="48"/>
      <c r="C641" s="48"/>
      <c r="D641" s="48"/>
      <c r="E641" s="49"/>
      <c r="F641" s="49" t="s">
        <v>476</v>
      </c>
      <c r="G641" s="64" t="s">
        <v>65</v>
      </c>
      <c r="H641" s="64">
        <v>10117274</v>
      </c>
      <c r="I641" s="65">
        <v>47.161142121879863</v>
      </c>
      <c r="J641" s="52">
        <v>4673781.2699999996</v>
      </c>
      <c r="K641" s="56">
        <v>100</v>
      </c>
    </row>
    <row r="642" spans="1:11" s="1" customFormat="1" ht="15" x14ac:dyDescent="0.2">
      <c r="A642" s="122"/>
      <c r="B642" s="48"/>
      <c r="C642" s="48"/>
      <c r="D642" s="48"/>
      <c r="E642" s="49"/>
      <c r="F642" s="62" t="s">
        <v>214</v>
      </c>
      <c r="G642" s="67"/>
      <c r="H642" s="55"/>
      <c r="I642" s="55"/>
      <c r="J642" s="52"/>
      <c r="K642" s="56"/>
    </row>
    <row r="643" spans="1:11" s="1" customFormat="1" ht="45" x14ac:dyDescent="0.2">
      <c r="A643" s="122"/>
      <c r="B643" s="48"/>
      <c r="C643" s="48"/>
      <c r="D643" s="48"/>
      <c r="E643" s="49"/>
      <c r="F643" s="49" t="s">
        <v>215</v>
      </c>
      <c r="G643" s="67" t="s">
        <v>61</v>
      </c>
      <c r="H643" s="55">
        <v>12670921</v>
      </c>
      <c r="I643" s="65">
        <v>76.550126072130041</v>
      </c>
      <c r="J643" s="52">
        <v>2799910</v>
      </c>
      <c r="K643" s="56">
        <v>100</v>
      </c>
    </row>
    <row r="644" spans="1:11" s="1" customFormat="1" ht="45" x14ac:dyDescent="0.2">
      <c r="A644" s="122"/>
      <c r="B644" s="48"/>
      <c r="C644" s="48"/>
      <c r="D644" s="48"/>
      <c r="E644" s="49"/>
      <c r="F644" s="49" t="s">
        <v>216</v>
      </c>
      <c r="G644" s="67" t="s">
        <v>61</v>
      </c>
      <c r="H644" s="55">
        <v>11075979</v>
      </c>
      <c r="I644" s="65">
        <v>78.315975499772975</v>
      </c>
      <c r="J644" s="52">
        <v>2401718</v>
      </c>
      <c r="K644" s="56">
        <v>100</v>
      </c>
    </row>
    <row r="645" spans="1:11" s="1" customFormat="1" ht="15" x14ac:dyDescent="0.2">
      <c r="A645" s="122"/>
      <c r="B645" s="48"/>
      <c r="C645" s="48"/>
      <c r="D645" s="48"/>
      <c r="E645" s="49"/>
      <c r="F645" s="62" t="s">
        <v>90</v>
      </c>
      <c r="G645" s="55"/>
      <c r="H645" s="55"/>
      <c r="I645" s="55"/>
      <c r="J645" s="52"/>
      <c r="K645" s="56"/>
    </row>
    <row r="646" spans="1:11" s="1" customFormat="1" ht="45" x14ac:dyDescent="0.2">
      <c r="A646" s="122"/>
      <c r="B646" s="48"/>
      <c r="C646" s="48"/>
      <c r="D646" s="48"/>
      <c r="E646" s="49"/>
      <c r="F646" s="49" t="s">
        <v>477</v>
      </c>
      <c r="G646" s="55" t="s">
        <v>65</v>
      </c>
      <c r="H646" s="55">
        <v>8607602</v>
      </c>
      <c r="I646" s="65">
        <v>35.342956842103057</v>
      </c>
      <c r="J646" s="52">
        <v>4913150.8</v>
      </c>
      <c r="K646" s="56">
        <v>100</v>
      </c>
    </row>
    <row r="647" spans="1:11" s="1" customFormat="1" ht="60" x14ac:dyDescent="0.2">
      <c r="A647" s="122"/>
      <c r="B647" s="48"/>
      <c r="C647" s="48"/>
      <c r="D647" s="48"/>
      <c r="E647" s="49"/>
      <c r="F647" s="49" t="s">
        <v>478</v>
      </c>
      <c r="G647" s="64" t="s">
        <v>65</v>
      </c>
      <c r="H647" s="64">
        <v>9969333</v>
      </c>
      <c r="I647" s="65">
        <v>4.5766640556594993</v>
      </c>
      <c r="J647" s="52">
        <v>9513069.5</v>
      </c>
      <c r="K647" s="56">
        <v>100</v>
      </c>
    </row>
    <row r="648" spans="1:11" s="1" customFormat="1" ht="15" x14ac:dyDescent="0.2">
      <c r="A648" s="122"/>
      <c r="B648" s="48"/>
      <c r="C648" s="48"/>
      <c r="D648" s="48"/>
      <c r="E648" s="49"/>
      <c r="F648" s="62" t="s">
        <v>91</v>
      </c>
      <c r="G648" s="55"/>
      <c r="H648" s="55"/>
      <c r="I648" s="55"/>
      <c r="J648" s="52"/>
      <c r="K648" s="56"/>
    </row>
    <row r="649" spans="1:11" s="1" customFormat="1" ht="45" x14ac:dyDescent="0.2">
      <c r="A649" s="122"/>
      <c r="B649" s="48"/>
      <c r="C649" s="48"/>
      <c r="D649" s="48"/>
      <c r="E649" s="49"/>
      <c r="F649" s="49" t="s">
        <v>481</v>
      </c>
      <c r="G649" s="64" t="s">
        <v>65</v>
      </c>
      <c r="H649" s="64">
        <v>14511668</v>
      </c>
      <c r="I649" s="65">
        <v>53.309219863629728</v>
      </c>
      <c r="J649" s="52">
        <v>6637869.2400000002</v>
      </c>
      <c r="K649" s="56">
        <v>100</v>
      </c>
    </row>
    <row r="650" spans="1:11" s="1" customFormat="1" ht="15" x14ac:dyDescent="0.2">
      <c r="A650" s="122"/>
      <c r="B650" s="48"/>
      <c r="C650" s="48"/>
      <c r="D650" s="48"/>
      <c r="E650" s="49"/>
      <c r="F650" s="62" t="s">
        <v>218</v>
      </c>
      <c r="G650" s="67"/>
      <c r="H650" s="55"/>
      <c r="I650" s="55"/>
      <c r="J650" s="132"/>
      <c r="K650" s="56"/>
    </row>
    <row r="651" spans="1:11" s="1" customFormat="1" ht="45" x14ac:dyDescent="0.2">
      <c r="A651" s="122"/>
      <c r="B651" s="48"/>
      <c r="C651" s="48"/>
      <c r="D651" s="48"/>
      <c r="E651" s="49"/>
      <c r="F651" s="49" t="s">
        <v>219</v>
      </c>
      <c r="G651" s="164" t="s">
        <v>61</v>
      </c>
      <c r="H651" s="69">
        <v>12488754</v>
      </c>
      <c r="I651" s="65">
        <v>77.476456017950241</v>
      </c>
      <c r="J651" s="52">
        <v>2182851</v>
      </c>
      <c r="K651" s="56">
        <v>100</v>
      </c>
    </row>
    <row r="652" spans="1:11" s="1" customFormat="1" ht="15" x14ac:dyDescent="0.2">
      <c r="A652" s="122"/>
      <c r="B652" s="48"/>
      <c r="C652" s="48"/>
      <c r="D652" s="48"/>
      <c r="E652" s="49"/>
      <c r="F652" s="62" t="s">
        <v>220</v>
      </c>
      <c r="G652" s="67"/>
      <c r="H652" s="55"/>
      <c r="I652" s="55"/>
      <c r="J652" s="132"/>
      <c r="K652" s="56"/>
    </row>
    <row r="653" spans="1:11" s="1" customFormat="1" ht="45" x14ac:dyDescent="0.2">
      <c r="A653" s="122"/>
      <c r="B653" s="48"/>
      <c r="C653" s="48"/>
      <c r="D653" s="48"/>
      <c r="E653" s="49"/>
      <c r="F653" s="49" t="s">
        <v>479</v>
      </c>
      <c r="G653" s="164" t="s">
        <v>65</v>
      </c>
      <c r="H653" s="69">
        <v>12878687</v>
      </c>
      <c r="I653" s="65">
        <v>67.503868989129089</v>
      </c>
      <c r="J653" s="52">
        <v>4068301</v>
      </c>
      <c r="K653" s="56">
        <v>100</v>
      </c>
    </row>
    <row r="654" spans="1:11" s="1" customFormat="1" ht="15" x14ac:dyDescent="0.2">
      <c r="A654" s="122"/>
      <c r="B654" s="48"/>
      <c r="C654" s="48"/>
      <c r="D654" s="48"/>
      <c r="E654" s="49"/>
      <c r="F654" s="62" t="s">
        <v>92</v>
      </c>
      <c r="G654" s="55"/>
      <c r="H654" s="55"/>
      <c r="I654" s="55"/>
      <c r="J654" s="52"/>
      <c r="K654" s="56"/>
    </row>
    <row r="655" spans="1:11" s="1" customFormat="1" ht="45" x14ac:dyDescent="0.2">
      <c r="A655" s="122"/>
      <c r="B655" s="48"/>
      <c r="C655" s="48"/>
      <c r="D655" s="48"/>
      <c r="E655" s="49"/>
      <c r="F655" s="49" t="s">
        <v>217</v>
      </c>
      <c r="G655" s="64" t="s">
        <v>61</v>
      </c>
      <c r="H655" s="64">
        <v>12622732</v>
      </c>
      <c r="I655" s="65">
        <v>42.832272759969868</v>
      </c>
      <c r="J655" s="52">
        <v>6770322.4199999999</v>
      </c>
      <c r="K655" s="56">
        <v>100</v>
      </c>
    </row>
    <row r="656" spans="1:11" s="1" customFormat="1" ht="15" x14ac:dyDescent="0.2">
      <c r="A656" s="122"/>
      <c r="B656" s="48"/>
      <c r="C656" s="48"/>
      <c r="D656" s="48"/>
      <c r="E656" s="49"/>
      <c r="F656" s="62" t="s">
        <v>93</v>
      </c>
      <c r="G656" s="55"/>
      <c r="H656" s="55"/>
      <c r="I656" s="55"/>
      <c r="J656" s="52"/>
      <c r="K656" s="56"/>
    </row>
    <row r="657" spans="1:11" s="1" customFormat="1" ht="45" x14ac:dyDescent="0.2">
      <c r="A657" s="122"/>
      <c r="B657" s="48"/>
      <c r="C657" s="48"/>
      <c r="D657" s="48"/>
      <c r="E657" s="49"/>
      <c r="F657" s="49" t="s">
        <v>480</v>
      </c>
      <c r="G657" s="55" t="s">
        <v>65</v>
      </c>
      <c r="H657" s="55">
        <v>13133114</v>
      </c>
      <c r="I657" s="65">
        <v>42.714149896208923</v>
      </c>
      <c r="J657" s="52">
        <v>7386400.0299999993</v>
      </c>
      <c r="K657" s="56">
        <v>100</v>
      </c>
    </row>
    <row r="658" spans="1:11" s="1" customFormat="1" ht="39.75" customHeight="1" x14ac:dyDescent="0.2">
      <c r="A658" s="122"/>
      <c r="B658" s="48" t="s">
        <v>95</v>
      </c>
      <c r="C658" s="48" t="s">
        <v>96</v>
      </c>
      <c r="D658" s="48" t="s">
        <v>12</v>
      </c>
      <c r="E658" s="49" t="s">
        <v>97</v>
      </c>
      <c r="F658" s="54"/>
      <c r="G658" s="55"/>
      <c r="H658" s="55"/>
      <c r="I658" s="55"/>
      <c r="J658" s="52">
        <f>J668+J669+J666+J660+J664+J662</f>
        <v>29600000</v>
      </c>
      <c r="K658" s="56"/>
    </row>
    <row r="659" spans="1:11" s="1" customFormat="1" ht="15" x14ac:dyDescent="0.2">
      <c r="A659" s="122"/>
      <c r="B659" s="48"/>
      <c r="C659" s="48"/>
      <c r="D659" s="48"/>
      <c r="E659" s="49"/>
      <c r="F659" s="62" t="s">
        <v>71</v>
      </c>
      <c r="G659" s="67"/>
      <c r="H659" s="55"/>
      <c r="I659" s="65"/>
      <c r="J659" s="52"/>
      <c r="K659" s="56"/>
    </row>
    <row r="660" spans="1:11" s="1" customFormat="1" ht="45" x14ac:dyDescent="0.2">
      <c r="A660" s="122"/>
      <c r="B660" s="48"/>
      <c r="C660" s="48"/>
      <c r="D660" s="48"/>
      <c r="E660" s="49"/>
      <c r="F660" s="49" t="s">
        <v>322</v>
      </c>
      <c r="G660" s="67" t="s">
        <v>237</v>
      </c>
      <c r="H660" s="55">
        <v>54219578</v>
      </c>
      <c r="I660" s="65">
        <v>32.066540005161976</v>
      </c>
      <c r="J660" s="52">
        <v>3000000</v>
      </c>
      <c r="K660" s="56">
        <v>39.443948955117285</v>
      </c>
    </row>
    <row r="661" spans="1:11" s="1" customFormat="1" ht="15" x14ac:dyDescent="0.2">
      <c r="A661" s="122"/>
      <c r="B661" s="48"/>
      <c r="C661" s="48"/>
      <c r="D661" s="48"/>
      <c r="E661" s="49"/>
      <c r="F661" s="62" t="s">
        <v>68</v>
      </c>
      <c r="G661" s="67"/>
      <c r="H661" s="55"/>
      <c r="I661" s="65"/>
      <c r="J661" s="52"/>
      <c r="K661" s="56"/>
    </row>
    <row r="662" spans="1:11" s="1" customFormat="1" ht="60" x14ac:dyDescent="0.2">
      <c r="A662" s="122"/>
      <c r="B662" s="48"/>
      <c r="C662" s="48"/>
      <c r="D662" s="48"/>
      <c r="E662" s="49"/>
      <c r="F662" s="49" t="s">
        <v>527</v>
      </c>
      <c r="G662" s="67" t="s">
        <v>226</v>
      </c>
      <c r="H662" s="55">
        <v>300000000</v>
      </c>
      <c r="I662" s="65">
        <v>0</v>
      </c>
      <c r="J662" s="52">
        <v>9000000</v>
      </c>
      <c r="K662" s="56">
        <v>4</v>
      </c>
    </row>
    <row r="663" spans="1:11" s="1" customFormat="1" ht="15" x14ac:dyDescent="0.2">
      <c r="A663" s="122"/>
      <c r="B663" s="48"/>
      <c r="C663" s="48"/>
      <c r="D663" s="48"/>
      <c r="E663" s="49"/>
      <c r="F663" s="62" t="s">
        <v>363</v>
      </c>
      <c r="G663" s="67"/>
      <c r="H663" s="55"/>
      <c r="I663" s="55"/>
      <c r="J663" s="52"/>
      <c r="K663" s="56"/>
    </row>
    <row r="664" spans="1:11" s="1" customFormat="1" ht="30" x14ac:dyDescent="0.2">
      <c r="A664" s="122"/>
      <c r="B664" s="48"/>
      <c r="C664" s="48"/>
      <c r="D664" s="48"/>
      <c r="E664" s="49"/>
      <c r="F664" s="49" t="s">
        <v>364</v>
      </c>
      <c r="G664" s="67" t="s">
        <v>511</v>
      </c>
      <c r="H664" s="55">
        <v>58294842</v>
      </c>
      <c r="I664" s="65">
        <v>13.663028969183937</v>
      </c>
      <c r="J664" s="52">
        <v>4500000</v>
      </c>
      <c r="K664" s="56">
        <v>21.639720972225991</v>
      </c>
    </row>
    <row r="665" spans="1:11" s="1" customFormat="1" ht="15" x14ac:dyDescent="0.2">
      <c r="A665" s="122"/>
      <c r="B665" s="48"/>
      <c r="C665" s="48"/>
      <c r="D665" s="48"/>
      <c r="E665" s="49"/>
      <c r="F665" s="62" t="s">
        <v>337</v>
      </c>
      <c r="G665" s="67"/>
      <c r="H665" s="55"/>
      <c r="I665" s="65"/>
      <c r="J665" s="52"/>
      <c r="K665" s="56"/>
    </row>
    <row r="666" spans="1:11" s="1" customFormat="1" ht="45" x14ac:dyDescent="0.2">
      <c r="A666" s="122"/>
      <c r="B666" s="48"/>
      <c r="C666" s="48"/>
      <c r="D666" s="48"/>
      <c r="E666" s="49"/>
      <c r="F666" s="49" t="s">
        <v>338</v>
      </c>
      <c r="G666" s="67" t="s">
        <v>151</v>
      </c>
      <c r="H666" s="55">
        <v>17697046</v>
      </c>
      <c r="I666" s="65">
        <v>0.73826445385291983</v>
      </c>
      <c r="J666" s="52">
        <v>3000000</v>
      </c>
      <c r="K666" s="56">
        <v>100</v>
      </c>
    </row>
    <row r="667" spans="1:11" s="1" customFormat="1" ht="15" x14ac:dyDescent="0.2">
      <c r="A667" s="122"/>
      <c r="B667" s="48"/>
      <c r="C667" s="48"/>
      <c r="D667" s="48"/>
      <c r="E667" s="49"/>
      <c r="F667" s="62" t="s">
        <v>98</v>
      </c>
      <c r="G667" s="55"/>
      <c r="H667" s="55"/>
      <c r="I667" s="55"/>
      <c r="J667" s="52"/>
      <c r="K667" s="56"/>
    </row>
    <row r="668" spans="1:11" s="1" customFormat="1" ht="75" x14ac:dyDescent="0.2">
      <c r="A668" s="122"/>
      <c r="B668" s="48"/>
      <c r="C668" s="48"/>
      <c r="D668" s="48"/>
      <c r="E668" s="49"/>
      <c r="F668" s="49" t="s">
        <v>469</v>
      </c>
      <c r="G668" s="55" t="s">
        <v>94</v>
      </c>
      <c r="H668" s="55">
        <v>44122196</v>
      </c>
      <c r="I668" s="65">
        <v>0.72623765145325048</v>
      </c>
      <c r="J668" s="52">
        <v>100000</v>
      </c>
      <c r="K668" s="56">
        <v>0.95288094908059418</v>
      </c>
    </row>
    <row r="669" spans="1:11" s="1" customFormat="1" ht="45" x14ac:dyDescent="0.2">
      <c r="A669" s="122"/>
      <c r="B669" s="48"/>
      <c r="C669" s="48"/>
      <c r="D669" s="48"/>
      <c r="E669" s="49"/>
      <c r="F669" s="49" t="s">
        <v>456</v>
      </c>
      <c r="G669" s="55" t="s">
        <v>61</v>
      </c>
      <c r="H669" s="55">
        <v>136690020</v>
      </c>
      <c r="I669" s="65">
        <v>24.291069677215646</v>
      </c>
      <c r="J669" s="52">
        <v>10000000</v>
      </c>
      <c r="K669" s="56">
        <v>100</v>
      </c>
    </row>
    <row r="670" spans="1:11" s="1" customFormat="1" ht="49.5" customHeight="1" x14ac:dyDescent="0.2">
      <c r="A670" s="122"/>
      <c r="B670" s="48" t="s">
        <v>49</v>
      </c>
      <c r="C670" s="48" t="s">
        <v>50</v>
      </c>
      <c r="D670" s="48" t="s">
        <v>12</v>
      </c>
      <c r="E670" s="49" t="s">
        <v>51</v>
      </c>
      <c r="F670" s="54"/>
      <c r="G670" s="55"/>
      <c r="H670" s="55"/>
      <c r="I670" s="55"/>
      <c r="J670" s="52">
        <f>J672+J673+J674+J676+J677+J679+J680+J681+J683+J685+J687+J689+J691</f>
        <v>153841369</v>
      </c>
      <c r="K670" s="56"/>
    </row>
    <row r="671" spans="1:11" s="122" customFormat="1" ht="15" x14ac:dyDescent="0.2">
      <c r="B671" s="48"/>
      <c r="C671" s="48"/>
      <c r="D671" s="48"/>
      <c r="E671" s="49"/>
      <c r="F671" s="62" t="s">
        <v>70</v>
      </c>
      <c r="G671" s="55"/>
      <c r="H671" s="55"/>
      <c r="I671" s="55"/>
      <c r="J671" s="52"/>
      <c r="K671" s="56"/>
    </row>
    <row r="672" spans="1:11" s="122" customFormat="1" ht="47.25" customHeight="1" x14ac:dyDescent="0.2">
      <c r="B672" s="48"/>
      <c r="C672" s="48"/>
      <c r="D672" s="48"/>
      <c r="E672" s="49"/>
      <c r="F672" s="49" t="s">
        <v>198</v>
      </c>
      <c r="G672" s="55" t="s">
        <v>237</v>
      </c>
      <c r="H672" s="64">
        <v>32644563</v>
      </c>
      <c r="I672" s="65">
        <v>5.9541002279613915</v>
      </c>
      <c r="J672" s="72">
        <v>10533738</v>
      </c>
      <c r="K672" s="56">
        <v>38.222070854494206</v>
      </c>
    </row>
    <row r="673" spans="2:11" s="122" customFormat="1" ht="48" customHeight="1" x14ac:dyDescent="0.2">
      <c r="B673" s="48"/>
      <c r="C673" s="48"/>
      <c r="D673" s="48"/>
      <c r="E673" s="49"/>
      <c r="F673" s="49" t="s">
        <v>199</v>
      </c>
      <c r="G673" s="55" t="s">
        <v>65</v>
      </c>
      <c r="H673" s="64">
        <v>14476118</v>
      </c>
      <c r="I673" s="65">
        <v>16.784610349266288</v>
      </c>
      <c r="J673" s="72">
        <v>12046358</v>
      </c>
      <c r="K673" s="56">
        <v>100</v>
      </c>
    </row>
    <row r="674" spans="2:11" s="122" customFormat="1" ht="46.5" customHeight="1" x14ac:dyDescent="0.2">
      <c r="B674" s="48"/>
      <c r="C674" s="48"/>
      <c r="D674" s="48"/>
      <c r="E674" s="49"/>
      <c r="F674" s="49" t="s">
        <v>200</v>
      </c>
      <c r="G674" s="55" t="s">
        <v>237</v>
      </c>
      <c r="H674" s="64">
        <v>36135701</v>
      </c>
      <c r="I674" s="65">
        <v>13.351369605366173</v>
      </c>
      <c r="J674" s="72">
        <v>11526457</v>
      </c>
      <c r="K674" s="56">
        <v>45.249068227568081</v>
      </c>
    </row>
    <row r="675" spans="2:11" s="122" customFormat="1" ht="15" x14ac:dyDescent="0.2">
      <c r="B675" s="48"/>
      <c r="C675" s="48"/>
      <c r="D675" s="48"/>
      <c r="E675" s="49"/>
      <c r="F675" s="62" t="s">
        <v>71</v>
      </c>
      <c r="G675" s="55"/>
      <c r="H675" s="64"/>
      <c r="I675" s="65"/>
      <c r="J675" s="72"/>
      <c r="K675" s="56"/>
    </row>
    <row r="676" spans="2:11" s="122" customFormat="1" ht="48.75" customHeight="1" x14ac:dyDescent="0.2">
      <c r="B676" s="48"/>
      <c r="C676" s="48"/>
      <c r="D676" s="48"/>
      <c r="E676" s="49"/>
      <c r="F676" s="49" t="s">
        <v>201</v>
      </c>
      <c r="G676" s="55" t="s">
        <v>237</v>
      </c>
      <c r="H676" s="64">
        <v>33899805</v>
      </c>
      <c r="I676" s="65">
        <v>19.839190785905696</v>
      </c>
      <c r="J676" s="72">
        <v>14055307</v>
      </c>
      <c r="K676" s="56">
        <v>61.300511876100764</v>
      </c>
    </row>
    <row r="677" spans="2:11" s="122" customFormat="1" ht="46.5" customHeight="1" x14ac:dyDescent="0.2">
      <c r="B677" s="48"/>
      <c r="C677" s="48"/>
      <c r="D677" s="48"/>
      <c r="E677" s="49"/>
      <c r="F677" s="49" t="s">
        <v>202</v>
      </c>
      <c r="G677" s="55" t="s">
        <v>237</v>
      </c>
      <c r="H677" s="64">
        <v>27771983</v>
      </c>
      <c r="I677" s="65">
        <v>6.6367588155300288</v>
      </c>
      <c r="J677" s="72">
        <v>13565662</v>
      </c>
      <c r="K677" s="56">
        <v>55.483331996854531</v>
      </c>
    </row>
    <row r="678" spans="2:11" s="122" customFormat="1" ht="15" x14ac:dyDescent="0.2">
      <c r="B678" s="48"/>
      <c r="C678" s="48"/>
      <c r="D678" s="48"/>
      <c r="E678" s="49"/>
      <c r="F678" s="62" t="s">
        <v>68</v>
      </c>
      <c r="G678" s="55"/>
      <c r="H678" s="64"/>
      <c r="I678" s="65"/>
      <c r="J678" s="72"/>
      <c r="K678" s="56"/>
    </row>
    <row r="679" spans="2:11" s="122" customFormat="1" ht="45.75" customHeight="1" x14ac:dyDescent="0.2">
      <c r="B679" s="48"/>
      <c r="C679" s="48"/>
      <c r="D679" s="48"/>
      <c r="E679" s="49"/>
      <c r="F679" s="49" t="s">
        <v>203</v>
      </c>
      <c r="G679" s="55" t="s">
        <v>237</v>
      </c>
      <c r="H679" s="64">
        <v>32904042</v>
      </c>
      <c r="I679" s="65">
        <v>10.751317421731956</v>
      </c>
      <c r="J679" s="72">
        <v>16886022</v>
      </c>
      <c r="K679" s="56">
        <v>62.070307350081791</v>
      </c>
    </row>
    <row r="680" spans="2:11" s="122" customFormat="1" ht="45.75" customHeight="1" x14ac:dyDescent="0.2">
      <c r="B680" s="48"/>
      <c r="C680" s="48"/>
      <c r="D680" s="48"/>
      <c r="E680" s="49"/>
      <c r="F680" s="49" t="s">
        <v>66</v>
      </c>
      <c r="G680" s="55" t="s">
        <v>237</v>
      </c>
      <c r="H680" s="64">
        <v>25362609</v>
      </c>
      <c r="I680" s="65">
        <v>4.7943924065540733</v>
      </c>
      <c r="J680" s="72">
        <v>11142286</v>
      </c>
      <c r="K680" s="56">
        <v>48.726331742921239</v>
      </c>
    </row>
    <row r="681" spans="2:11" s="122" customFormat="1" ht="48.75" customHeight="1" x14ac:dyDescent="0.2">
      <c r="B681" s="48"/>
      <c r="C681" s="48"/>
      <c r="D681" s="48"/>
      <c r="E681" s="49"/>
      <c r="F681" s="49" t="s">
        <v>204</v>
      </c>
      <c r="G681" s="55" t="s">
        <v>237</v>
      </c>
      <c r="H681" s="64">
        <v>22206049</v>
      </c>
      <c r="I681" s="65">
        <v>22.8</v>
      </c>
      <c r="J681" s="72">
        <v>6510673</v>
      </c>
      <c r="K681" s="56">
        <v>52.134320247604606</v>
      </c>
    </row>
    <row r="682" spans="2:11" s="122" customFormat="1" ht="15" x14ac:dyDescent="0.2">
      <c r="B682" s="48"/>
      <c r="C682" s="48"/>
      <c r="D682" s="48"/>
      <c r="E682" s="49"/>
      <c r="F682" s="62" t="s">
        <v>72</v>
      </c>
      <c r="G682" s="55"/>
      <c r="H682" s="64"/>
      <c r="I682" s="65"/>
      <c r="J682" s="72"/>
      <c r="K682" s="56"/>
    </row>
    <row r="683" spans="2:11" s="122" customFormat="1" ht="47.25" customHeight="1" x14ac:dyDescent="0.2">
      <c r="B683" s="48"/>
      <c r="C683" s="48"/>
      <c r="D683" s="48"/>
      <c r="E683" s="49"/>
      <c r="F683" s="49" t="s">
        <v>67</v>
      </c>
      <c r="G683" s="55" t="s">
        <v>237</v>
      </c>
      <c r="H683" s="64">
        <v>18619458</v>
      </c>
      <c r="I683" s="65">
        <v>6.3169042836800067</v>
      </c>
      <c r="J683" s="72">
        <v>9498829</v>
      </c>
      <c r="K683" s="56">
        <v>57.332508497293531</v>
      </c>
    </row>
    <row r="684" spans="2:11" s="122" customFormat="1" ht="15" x14ac:dyDescent="0.2">
      <c r="B684" s="48"/>
      <c r="C684" s="48"/>
      <c r="D684" s="48"/>
      <c r="E684" s="49"/>
      <c r="F684" s="62" t="s">
        <v>73</v>
      </c>
      <c r="G684" s="55"/>
      <c r="H684" s="64"/>
      <c r="I684" s="65"/>
      <c r="J684" s="72"/>
      <c r="K684" s="56"/>
    </row>
    <row r="685" spans="2:11" s="122" customFormat="1" ht="48" customHeight="1" x14ac:dyDescent="0.2">
      <c r="B685" s="48"/>
      <c r="C685" s="48"/>
      <c r="D685" s="48"/>
      <c r="E685" s="49"/>
      <c r="F685" s="49" t="s">
        <v>205</v>
      </c>
      <c r="G685" s="55" t="s">
        <v>237</v>
      </c>
      <c r="H685" s="64">
        <v>27801084</v>
      </c>
      <c r="I685" s="65">
        <v>5.3058518509565964</v>
      </c>
      <c r="J685" s="72">
        <v>12121653</v>
      </c>
      <c r="K685" s="56">
        <v>48.907220056599229</v>
      </c>
    </row>
    <row r="686" spans="2:11" s="122" customFormat="1" ht="15" x14ac:dyDescent="0.2">
      <c r="B686" s="48"/>
      <c r="C686" s="48"/>
      <c r="D686" s="48"/>
      <c r="E686" s="49"/>
      <c r="F686" s="59" t="s">
        <v>74</v>
      </c>
      <c r="G686" s="55"/>
      <c r="H686" s="64"/>
      <c r="I686" s="65"/>
      <c r="J686" s="72"/>
      <c r="K686" s="56"/>
    </row>
    <row r="687" spans="2:11" s="122" customFormat="1" ht="60" x14ac:dyDescent="0.2">
      <c r="B687" s="48"/>
      <c r="C687" s="48"/>
      <c r="D687" s="48"/>
      <c r="E687" s="49"/>
      <c r="F687" s="49" t="s">
        <v>206</v>
      </c>
      <c r="G687" s="55" t="s">
        <v>237</v>
      </c>
      <c r="H687" s="64">
        <v>22010464</v>
      </c>
      <c r="I687" s="65">
        <v>19.777608641053636</v>
      </c>
      <c r="J687" s="72">
        <v>7611846</v>
      </c>
      <c r="K687" s="56">
        <v>54.360459779493972</v>
      </c>
    </row>
    <row r="688" spans="2:11" s="122" customFormat="1" ht="15" x14ac:dyDescent="0.2">
      <c r="B688" s="48"/>
      <c r="C688" s="48"/>
      <c r="D688" s="48"/>
      <c r="E688" s="49"/>
      <c r="F688" s="62" t="s">
        <v>75</v>
      </c>
      <c r="G688" s="55"/>
      <c r="H688" s="64"/>
      <c r="I688" s="65"/>
      <c r="J688" s="72"/>
      <c r="K688" s="56"/>
    </row>
    <row r="689" spans="2:11" s="122" customFormat="1" ht="47.25" customHeight="1" x14ac:dyDescent="0.2">
      <c r="B689" s="48"/>
      <c r="C689" s="48"/>
      <c r="D689" s="48"/>
      <c r="E689" s="49"/>
      <c r="F689" s="49" t="s">
        <v>207</v>
      </c>
      <c r="G689" s="55" t="s">
        <v>237</v>
      </c>
      <c r="H689" s="64">
        <v>27401938</v>
      </c>
      <c r="I689" s="65">
        <v>26.473612924750068</v>
      </c>
      <c r="J689" s="72">
        <v>14652206</v>
      </c>
      <c r="K689" s="56">
        <v>79.945035274512335</v>
      </c>
    </row>
    <row r="690" spans="2:11" s="122" customFormat="1" ht="15" x14ac:dyDescent="0.2">
      <c r="B690" s="48"/>
      <c r="C690" s="48"/>
      <c r="D690" s="48"/>
      <c r="E690" s="49"/>
      <c r="F690" s="62" t="s">
        <v>69</v>
      </c>
      <c r="G690" s="55"/>
      <c r="H690" s="64"/>
      <c r="I690" s="65"/>
      <c r="J690" s="72"/>
      <c r="K690" s="56"/>
    </row>
    <row r="691" spans="2:11" s="122" customFormat="1" ht="48.75" customHeight="1" x14ac:dyDescent="0.2">
      <c r="B691" s="48"/>
      <c r="C691" s="48"/>
      <c r="D691" s="48"/>
      <c r="E691" s="49"/>
      <c r="F691" s="49" t="s">
        <v>208</v>
      </c>
      <c r="G691" s="55" t="s">
        <v>237</v>
      </c>
      <c r="H691" s="64">
        <v>31760700</v>
      </c>
      <c r="I691" s="65">
        <v>11.424317285198377</v>
      </c>
      <c r="J691" s="72">
        <v>13690332</v>
      </c>
      <c r="K691" s="56">
        <v>54.528946591227523</v>
      </c>
    </row>
    <row r="692" spans="2:11" s="122" customFormat="1" ht="30" x14ac:dyDescent="0.2">
      <c r="B692" s="48" t="s">
        <v>395</v>
      </c>
      <c r="C692" s="48" t="s">
        <v>396</v>
      </c>
      <c r="D692" s="48" t="s">
        <v>12</v>
      </c>
      <c r="E692" s="49" t="s">
        <v>397</v>
      </c>
      <c r="F692" s="54"/>
      <c r="G692" s="67"/>
      <c r="H692" s="55"/>
      <c r="I692" s="55"/>
      <c r="J692" s="72">
        <f>J694+J695+J697+J698+J699+J700+J701+J702+J703+J704</f>
        <v>44400000</v>
      </c>
      <c r="K692" s="56"/>
    </row>
    <row r="693" spans="2:11" s="122" customFormat="1" ht="15" x14ac:dyDescent="0.2">
      <c r="B693" s="48"/>
      <c r="C693" s="48"/>
      <c r="D693" s="48"/>
      <c r="E693" s="49"/>
      <c r="F693" s="62" t="s">
        <v>70</v>
      </c>
      <c r="G693" s="67"/>
      <c r="H693" s="69"/>
      <c r="I693" s="65"/>
      <c r="J693" s="72"/>
      <c r="K693" s="56"/>
    </row>
    <row r="694" spans="2:11" s="122" customFormat="1" ht="75" x14ac:dyDescent="0.2">
      <c r="B694" s="48"/>
      <c r="C694" s="48"/>
      <c r="D694" s="48"/>
      <c r="E694" s="49"/>
      <c r="F694" s="49" t="s">
        <v>398</v>
      </c>
      <c r="G694" s="67" t="s">
        <v>239</v>
      </c>
      <c r="H694" s="69">
        <v>200000</v>
      </c>
      <c r="I694" s="65">
        <v>0</v>
      </c>
      <c r="J694" s="72">
        <v>200000</v>
      </c>
      <c r="K694" s="56">
        <v>100</v>
      </c>
    </row>
    <row r="695" spans="2:11" s="122" customFormat="1" ht="45" x14ac:dyDescent="0.2">
      <c r="B695" s="48"/>
      <c r="C695" s="48"/>
      <c r="D695" s="48"/>
      <c r="E695" s="49"/>
      <c r="F695" s="49" t="s">
        <v>457</v>
      </c>
      <c r="G695" s="67" t="s">
        <v>239</v>
      </c>
      <c r="H695" s="69">
        <v>2000000</v>
      </c>
      <c r="I695" s="65">
        <v>0</v>
      </c>
      <c r="J695" s="72">
        <v>2000000</v>
      </c>
      <c r="K695" s="56">
        <v>100</v>
      </c>
    </row>
    <row r="696" spans="2:11" s="122" customFormat="1" ht="15" x14ac:dyDescent="0.2">
      <c r="B696" s="48"/>
      <c r="C696" s="48"/>
      <c r="D696" s="48"/>
      <c r="E696" s="49"/>
      <c r="F696" s="62" t="s">
        <v>68</v>
      </c>
      <c r="G696" s="67"/>
      <c r="H696" s="69"/>
      <c r="I696" s="65"/>
      <c r="J696" s="72"/>
      <c r="K696" s="56"/>
    </row>
    <row r="697" spans="2:11" s="122" customFormat="1" ht="60" x14ac:dyDescent="0.2">
      <c r="B697" s="48"/>
      <c r="C697" s="48"/>
      <c r="D697" s="48"/>
      <c r="E697" s="49"/>
      <c r="F697" s="49" t="s">
        <v>653</v>
      </c>
      <c r="G697" s="67" t="s">
        <v>226</v>
      </c>
      <c r="H697" s="131">
        <v>300000000</v>
      </c>
      <c r="I697" s="65">
        <v>0</v>
      </c>
      <c r="J697" s="72">
        <v>3000000</v>
      </c>
      <c r="K697" s="56">
        <v>4</v>
      </c>
    </row>
    <row r="698" spans="2:11" s="122" customFormat="1" ht="45" x14ac:dyDescent="0.2">
      <c r="B698" s="48"/>
      <c r="C698" s="48"/>
      <c r="D698" s="48"/>
      <c r="E698" s="49"/>
      <c r="F698" s="49" t="s">
        <v>399</v>
      </c>
      <c r="G698" s="67" t="s">
        <v>239</v>
      </c>
      <c r="H698" s="69">
        <v>10000000</v>
      </c>
      <c r="I698" s="65">
        <v>0</v>
      </c>
      <c r="J698" s="72">
        <v>10000000</v>
      </c>
      <c r="K698" s="56">
        <v>100</v>
      </c>
    </row>
    <row r="699" spans="2:11" s="122" customFormat="1" ht="50.25" customHeight="1" x14ac:dyDescent="0.2">
      <c r="B699" s="48"/>
      <c r="C699" s="48"/>
      <c r="D699" s="48"/>
      <c r="E699" s="49"/>
      <c r="F699" s="49" t="s">
        <v>470</v>
      </c>
      <c r="G699" s="67" t="s">
        <v>239</v>
      </c>
      <c r="H699" s="69">
        <v>5900000</v>
      </c>
      <c r="I699" s="65">
        <v>0</v>
      </c>
      <c r="J699" s="72">
        <v>5900000</v>
      </c>
      <c r="K699" s="56">
        <v>100</v>
      </c>
    </row>
    <row r="700" spans="2:11" s="122" customFormat="1" ht="50.25" customHeight="1" x14ac:dyDescent="0.2">
      <c r="B700" s="48"/>
      <c r="C700" s="48"/>
      <c r="D700" s="48"/>
      <c r="E700" s="49"/>
      <c r="F700" s="49" t="s">
        <v>620</v>
      </c>
      <c r="G700" s="67" t="s">
        <v>239</v>
      </c>
      <c r="H700" s="69">
        <v>100000</v>
      </c>
      <c r="I700" s="65">
        <v>0</v>
      </c>
      <c r="J700" s="72">
        <v>100000</v>
      </c>
      <c r="K700" s="56">
        <v>100</v>
      </c>
    </row>
    <row r="701" spans="2:11" s="122" customFormat="1" ht="50.25" customHeight="1" x14ac:dyDescent="0.2">
      <c r="B701" s="48"/>
      <c r="C701" s="48"/>
      <c r="D701" s="48"/>
      <c r="E701" s="49"/>
      <c r="F701" s="49" t="s">
        <v>621</v>
      </c>
      <c r="G701" s="67" t="s">
        <v>239</v>
      </c>
      <c r="H701" s="69">
        <v>100000</v>
      </c>
      <c r="I701" s="65">
        <v>0</v>
      </c>
      <c r="J701" s="72">
        <v>100000</v>
      </c>
      <c r="K701" s="56">
        <v>100</v>
      </c>
    </row>
    <row r="702" spans="2:11" s="122" customFormat="1" ht="50.25" customHeight="1" x14ac:dyDescent="0.2">
      <c r="B702" s="48"/>
      <c r="C702" s="48"/>
      <c r="D702" s="48"/>
      <c r="E702" s="49"/>
      <c r="F702" s="49" t="s">
        <v>622</v>
      </c>
      <c r="G702" s="67" t="s">
        <v>239</v>
      </c>
      <c r="H702" s="69">
        <v>100000</v>
      </c>
      <c r="I702" s="65">
        <v>0</v>
      </c>
      <c r="J702" s="72">
        <v>100000</v>
      </c>
      <c r="K702" s="56">
        <v>100</v>
      </c>
    </row>
    <row r="703" spans="2:11" s="122" customFormat="1" ht="60" x14ac:dyDescent="0.2">
      <c r="B703" s="48"/>
      <c r="C703" s="48"/>
      <c r="D703" s="48"/>
      <c r="E703" s="49"/>
      <c r="F703" s="49" t="s">
        <v>623</v>
      </c>
      <c r="G703" s="67" t="s">
        <v>226</v>
      </c>
      <c r="H703" s="69">
        <v>6440994</v>
      </c>
      <c r="I703" s="65">
        <v>0</v>
      </c>
      <c r="J703" s="72">
        <v>200000</v>
      </c>
      <c r="K703" s="56">
        <v>3.1051107950108325</v>
      </c>
    </row>
    <row r="704" spans="2:11" s="122" customFormat="1" ht="39.75" customHeight="1" x14ac:dyDescent="0.2">
      <c r="B704" s="48"/>
      <c r="C704" s="48"/>
      <c r="D704" s="48"/>
      <c r="E704" s="49"/>
      <c r="F704" s="49" t="s">
        <v>458</v>
      </c>
      <c r="G704" s="67">
        <v>2021</v>
      </c>
      <c r="H704" s="69">
        <v>23915561</v>
      </c>
      <c r="I704" s="65">
        <v>0</v>
      </c>
      <c r="J704" s="72">
        <v>22800000</v>
      </c>
      <c r="K704" s="56">
        <v>100</v>
      </c>
    </row>
    <row r="705" spans="2:11" s="122" customFormat="1" ht="39.75" customHeight="1" x14ac:dyDescent="0.2">
      <c r="B705" s="48" t="s">
        <v>528</v>
      </c>
      <c r="C705" s="48" t="s">
        <v>529</v>
      </c>
      <c r="D705" s="48" t="s">
        <v>12</v>
      </c>
      <c r="E705" s="49" t="s">
        <v>530</v>
      </c>
      <c r="F705" s="54"/>
      <c r="G705" s="67"/>
      <c r="H705" s="55"/>
      <c r="I705" s="55"/>
      <c r="J705" s="72">
        <f>J707+J708+J710+J712+J714</f>
        <v>630700000</v>
      </c>
      <c r="K705" s="56"/>
    </row>
    <row r="706" spans="2:11" s="122" customFormat="1" ht="15" x14ac:dyDescent="0.2">
      <c r="B706" s="48"/>
      <c r="C706" s="48"/>
      <c r="D706" s="48"/>
      <c r="E706" s="49"/>
      <c r="F706" s="62" t="s">
        <v>68</v>
      </c>
      <c r="G706" s="165"/>
      <c r="H706" s="166"/>
      <c r="I706" s="55"/>
      <c r="J706" s="72"/>
      <c r="K706" s="56"/>
    </row>
    <row r="707" spans="2:11" s="122" customFormat="1" ht="60" x14ac:dyDescent="0.2">
      <c r="B707" s="48"/>
      <c r="C707" s="48"/>
      <c r="D707" s="48"/>
      <c r="E707" s="49"/>
      <c r="F707" s="54" t="s">
        <v>618</v>
      </c>
      <c r="G707" s="67" t="s">
        <v>237</v>
      </c>
      <c r="H707" s="55">
        <v>865244059</v>
      </c>
      <c r="I707" s="65">
        <v>0.7458613477749404</v>
      </c>
      <c r="J707" s="72">
        <v>350000000</v>
      </c>
      <c r="K707" s="56">
        <v>78.295793996315666</v>
      </c>
    </row>
    <row r="708" spans="2:11" s="122" customFormat="1" ht="60" x14ac:dyDescent="0.2">
      <c r="B708" s="48"/>
      <c r="C708" s="48"/>
      <c r="D708" s="48"/>
      <c r="E708" s="49"/>
      <c r="F708" s="54" t="s">
        <v>619</v>
      </c>
      <c r="G708" s="67" t="s">
        <v>226</v>
      </c>
      <c r="H708" s="131">
        <v>690000000</v>
      </c>
      <c r="I708" s="65">
        <v>0</v>
      </c>
      <c r="J708" s="72">
        <v>100000000</v>
      </c>
      <c r="K708" s="56">
        <v>14.492753623188406</v>
      </c>
    </row>
    <row r="709" spans="2:11" s="122" customFormat="1" ht="15" x14ac:dyDescent="0.2">
      <c r="B709" s="48"/>
      <c r="C709" s="48"/>
      <c r="D709" s="48"/>
      <c r="E709" s="49"/>
      <c r="F709" s="62" t="s">
        <v>74</v>
      </c>
      <c r="G709" s="131"/>
      <c r="H709" s="131"/>
      <c r="I709" s="65"/>
      <c r="J709" s="72"/>
      <c r="K709" s="56"/>
    </row>
    <row r="710" spans="2:11" s="122" customFormat="1" ht="30" x14ac:dyDescent="0.2">
      <c r="B710" s="48"/>
      <c r="C710" s="48"/>
      <c r="D710" s="48"/>
      <c r="E710" s="49"/>
      <c r="F710" s="49" t="s">
        <v>531</v>
      </c>
      <c r="G710" s="131" t="s">
        <v>453</v>
      </c>
      <c r="H710" s="131">
        <v>219954849</v>
      </c>
      <c r="I710" s="65">
        <v>33.181292679753568</v>
      </c>
      <c r="J710" s="72">
        <v>100000000</v>
      </c>
      <c r="K710" s="56">
        <v>78.645168768250244</v>
      </c>
    </row>
    <row r="711" spans="2:11" s="122" customFormat="1" ht="15" x14ac:dyDescent="0.2">
      <c r="B711" s="48"/>
      <c r="C711" s="48"/>
      <c r="D711" s="48"/>
      <c r="E711" s="49"/>
      <c r="F711" s="62" t="s">
        <v>170</v>
      </c>
      <c r="G711" s="131"/>
      <c r="H711" s="131"/>
      <c r="I711" s="65"/>
      <c r="J711" s="72"/>
      <c r="K711" s="56"/>
    </row>
    <row r="712" spans="2:11" s="122" customFormat="1" ht="30" x14ac:dyDescent="0.2">
      <c r="B712" s="48"/>
      <c r="C712" s="48"/>
      <c r="D712" s="48"/>
      <c r="E712" s="49"/>
      <c r="F712" s="49" t="s">
        <v>532</v>
      </c>
      <c r="G712" s="67" t="s">
        <v>61</v>
      </c>
      <c r="H712" s="55">
        <v>58419871</v>
      </c>
      <c r="I712" s="65">
        <v>14.837235775477833</v>
      </c>
      <c r="J712" s="72">
        <v>45000000</v>
      </c>
      <c r="K712" s="56">
        <v>92.721693959235211</v>
      </c>
    </row>
    <row r="713" spans="2:11" s="122" customFormat="1" ht="15" x14ac:dyDescent="0.2">
      <c r="B713" s="48"/>
      <c r="C713" s="48"/>
      <c r="D713" s="48"/>
      <c r="E713" s="49"/>
      <c r="F713" s="62" t="s">
        <v>98</v>
      </c>
      <c r="G713" s="67"/>
      <c r="H713" s="55"/>
      <c r="I713" s="65"/>
      <c r="J713" s="72"/>
      <c r="K713" s="56"/>
    </row>
    <row r="714" spans="2:11" s="122" customFormat="1" ht="47.25" x14ac:dyDescent="0.2">
      <c r="B714" s="48"/>
      <c r="C714" s="48"/>
      <c r="D714" s="48"/>
      <c r="E714" s="49"/>
      <c r="F714" s="117" t="s">
        <v>533</v>
      </c>
      <c r="G714" s="55" t="s">
        <v>61</v>
      </c>
      <c r="H714" s="55">
        <v>136690020</v>
      </c>
      <c r="I714" s="65">
        <v>24.291069677215646</v>
      </c>
      <c r="J714" s="72">
        <v>35700000</v>
      </c>
      <c r="K714" s="56">
        <v>100</v>
      </c>
    </row>
    <row r="715" spans="2:11" s="170" customFormat="1" ht="25.15" customHeight="1" x14ac:dyDescent="0.2">
      <c r="B715" s="47"/>
      <c r="C715" s="47"/>
      <c r="D715" s="47"/>
      <c r="E715" s="59"/>
      <c r="F715" s="59" t="s">
        <v>32</v>
      </c>
      <c r="G715" s="167"/>
      <c r="H715" s="167"/>
      <c r="I715" s="167"/>
      <c r="J715" s="168">
        <f>J118+J335+J88+J106+J8+J56</f>
        <v>2687171097.8899999</v>
      </c>
      <c r="K715" s="169"/>
    </row>
    <row r="716" spans="2:11" ht="47.25" customHeight="1" x14ac:dyDescent="0.2">
      <c r="H716" s="178"/>
      <c r="I716" s="178"/>
      <c r="J716" s="178"/>
      <c r="K716" s="12"/>
    </row>
    <row r="717" spans="2:11" ht="42" customHeight="1" x14ac:dyDescent="0.3">
      <c r="B717" s="172" t="s">
        <v>659</v>
      </c>
      <c r="C717" s="172"/>
      <c r="D717" s="172"/>
      <c r="E717" s="172"/>
      <c r="F717" s="63"/>
      <c r="G717" s="13"/>
      <c r="H717" s="173" t="s">
        <v>660</v>
      </c>
      <c r="I717" s="173"/>
      <c r="J717" s="173"/>
      <c r="K717" s="173"/>
    </row>
    <row r="718" spans="2:11" ht="15.75" x14ac:dyDescent="0.25">
      <c r="D718" s="174"/>
      <c r="E718" s="174"/>
      <c r="F718" s="174"/>
      <c r="H718" s="175"/>
      <c r="I718" s="175"/>
      <c r="J718" s="176"/>
      <c r="K718" s="14"/>
    </row>
    <row r="719" spans="2:11" ht="15.75" x14ac:dyDescent="0.25">
      <c r="D719" s="171"/>
      <c r="E719" s="171"/>
      <c r="F719" s="171"/>
      <c r="G719" s="15"/>
      <c r="H719" s="16"/>
      <c r="I719" s="16"/>
      <c r="J719" s="17"/>
      <c r="K719" s="18"/>
    </row>
    <row r="720" spans="2:11" ht="12.75" x14ac:dyDescent="0.2">
      <c r="J720" s="20"/>
      <c r="K720" s="12"/>
    </row>
    <row r="721" spans="2:11" ht="15" x14ac:dyDescent="0.2">
      <c r="J721" s="17"/>
      <c r="K721" s="12"/>
    </row>
    <row r="722" spans="2:11" ht="12.75" x14ac:dyDescent="0.2"/>
    <row r="723" spans="2:11" ht="12.75" x14ac:dyDescent="0.2"/>
    <row r="724" spans="2:11" ht="12.75" x14ac:dyDescent="0.2">
      <c r="B724" s="177"/>
      <c r="C724" s="177"/>
      <c r="D724" s="177"/>
      <c r="E724" s="177"/>
      <c r="F724" s="177"/>
      <c r="G724" s="177"/>
      <c r="H724" s="177"/>
      <c r="I724" s="177"/>
      <c r="J724" s="177"/>
      <c r="K724" s="177"/>
    </row>
    <row r="725" spans="2:11" ht="12.75" x14ac:dyDescent="0.2">
      <c r="B725" s="23"/>
      <c r="C725" s="23"/>
      <c r="D725" s="23"/>
      <c r="E725" s="23"/>
      <c r="F725" s="23"/>
      <c r="G725" s="24"/>
      <c r="H725" s="25"/>
      <c r="I725" s="25"/>
      <c r="J725" s="26"/>
      <c r="K725" s="27"/>
    </row>
    <row r="726" spans="2:11" ht="12.75" x14ac:dyDescent="0.2">
      <c r="B726" s="23"/>
      <c r="C726" s="23"/>
      <c r="D726" s="23"/>
      <c r="E726" s="23"/>
      <c r="F726" s="23"/>
      <c r="G726" s="24"/>
      <c r="H726" s="25"/>
      <c r="I726" s="25"/>
      <c r="J726" s="26"/>
      <c r="K726" s="27"/>
    </row>
    <row r="727" spans="2:11" ht="12.75" x14ac:dyDescent="0.2"/>
    <row r="728" spans="2:11" ht="12.75" x14ac:dyDescent="0.2"/>
    <row r="729" spans="2:11" ht="12.75" x14ac:dyDescent="0.2"/>
    <row r="730" spans="2:11" ht="12.75" x14ac:dyDescent="0.2"/>
    <row r="731" spans="2:11" ht="12.75" x14ac:dyDescent="0.2">
      <c r="B731" s="7"/>
      <c r="C731" s="7"/>
      <c r="D731" s="7"/>
      <c r="E731" s="7"/>
      <c r="F731" s="7"/>
      <c r="G731" s="28"/>
      <c r="H731" s="29"/>
      <c r="I731" s="29"/>
      <c r="J731" s="30"/>
      <c r="K731" s="31"/>
    </row>
    <row r="732" spans="2:11" ht="12.75" x14ac:dyDescent="0.2">
      <c r="B732" s="7"/>
      <c r="C732" s="7"/>
      <c r="D732" s="7"/>
      <c r="E732" s="7"/>
      <c r="F732" s="7"/>
      <c r="G732" s="28"/>
      <c r="H732" s="29"/>
      <c r="I732" s="29"/>
      <c r="J732" s="30"/>
      <c r="K732" s="31"/>
    </row>
    <row r="733" spans="2:11" ht="12.75" x14ac:dyDescent="0.2">
      <c r="B733" s="7"/>
      <c r="C733" s="7"/>
      <c r="D733" s="7"/>
      <c r="E733" s="7"/>
      <c r="F733" s="7"/>
      <c r="G733" s="28"/>
      <c r="H733" s="29"/>
      <c r="I733" s="29"/>
      <c r="J733" s="30"/>
      <c r="K733" s="31"/>
    </row>
    <row r="734" spans="2:11" ht="12.75" x14ac:dyDescent="0.2">
      <c r="B734" s="7"/>
      <c r="C734" s="7"/>
      <c r="D734" s="7"/>
      <c r="E734" s="7"/>
      <c r="F734" s="7"/>
      <c r="G734" s="28"/>
      <c r="H734" s="29"/>
      <c r="I734" s="29"/>
      <c r="J734" s="30"/>
      <c r="K734" s="31"/>
    </row>
    <row r="735" spans="2:11" ht="12.75" x14ac:dyDescent="0.2">
      <c r="B735" s="7"/>
      <c r="C735" s="7"/>
      <c r="D735" s="7"/>
      <c r="E735" s="7"/>
      <c r="F735" s="7"/>
      <c r="G735" s="28"/>
      <c r="H735" s="29"/>
      <c r="I735" s="29"/>
      <c r="J735" s="30"/>
      <c r="K735" s="31"/>
    </row>
    <row r="736" spans="2:11" ht="12.75" x14ac:dyDescent="0.2">
      <c r="B736" s="7"/>
      <c r="C736" s="7"/>
      <c r="D736" s="7"/>
      <c r="E736" s="7"/>
      <c r="F736" s="7"/>
      <c r="G736" s="28"/>
      <c r="H736" s="29"/>
      <c r="I736" s="29"/>
      <c r="J736" s="30"/>
      <c r="K736" s="31"/>
    </row>
    <row r="737" spans="2:11" ht="12.75" x14ac:dyDescent="0.2">
      <c r="B737" s="7"/>
      <c r="C737" s="7"/>
      <c r="D737" s="7"/>
      <c r="E737" s="7"/>
      <c r="F737" s="7"/>
      <c r="G737" s="28"/>
      <c r="H737" s="29"/>
      <c r="I737" s="29"/>
      <c r="J737" s="30"/>
      <c r="K737" s="31"/>
    </row>
    <row r="738" spans="2:11" ht="12.75" x14ac:dyDescent="0.2">
      <c r="B738" s="7"/>
      <c r="C738" s="7"/>
      <c r="D738" s="7"/>
      <c r="E738" s="7"/>
      <c r="F738" s="7"/>
      <c r="G738" s="28"/>
      <c r="H738" s="29"/>
      <c r="I738" s="29"/>
      <c r="J738" s="30"/>
      <c r="K738" s="31"/>
    </row>
    <row r="739" spans="2:11" ht="12.75" x14ac:dyDescent="0.2">
      <c r="B739" s="7"/>
      <c r="C739" s="7"/>
      <c r="D739" s="7"/>
      <c r="E739" s="7"/>
      <c r="F739" s="7"/>
      <c r="G739" s="28"/>
      <c r="H739" s="29"/>
      <c r="I739" s="29"/>
      <c r="J739" s="30"/>
      <c r="K739" s="31"/>
    </row>
    <row r="740" spans="2:11" ht="12.75" x14ac:dyDescent="0.2">
      <c r="B740" s="7"/>
      <c r="C740" s="7"/>
      <c r="D740" s="7"/>
      <c r="E740" s="7"/>
      <c r="F740" s="7"/>
      <c r="G740" s="28"/>
      <c r="H740" s="29"/>
      <c r="I740" s="29"/>
      <c r="J740" s="30"/>
      <c r="K740" s="31"/>
    </row>
    <row r="741" spans="2:11" ht="12.75" x14ac:dyDescent="0.2">
      <c r="B741" s="7"/>
      <c r="C741" s="7"/>
      <c r="D741" s="7"/>
      <c r="E741" s="7"/>
      <c r="F741" s="7"/>
      <c r="G741" s="28"/>
      <c r="H741" s="29"/>
      <c r="I741" s="29"/>
      <c r="J741" s="30"/>
      <c r="K741" s="31"/>
    </row>
    <row r="742" spans="2:11" ht="12.75" x14ac:dyDescent="0.2">
      <c r="B742" s="7"/>
      <c r="C742" s="7"/>
      <c r="D742" s="7"/>
      <c r="E742" s="7"/>
      <c r="F742" s="7"/>
      <c r="G742" s="28"/>
      <c r="H742" s="29"/>
      <c r="I742" s="29"/>
      <c r="J742" s="30"/>
      <c r="K742" s="31"/>
    </row>
    <row r="743" spans="2:11" ht="12.75" x14ac:dyDescent="0.2">
      <c r="B743" s="7"/>
      <c r="C743" s="7"/>
      <c r="D743" s="7"/>
      <c r="E743" s="7"/>
      <c r="F743" s="7"/>
      <c r="G743" s="28"/>
      <c r="H743" s="29"/>
      <c r="I743" s="29"/>
      <c r="J743" s="30"/>
      <c r="K743" s="31"/>
    </row>
    <row r="744" spans="2:11" ht="12.75" x14ac:dyDescent="0.2">
      <c r="B744" s="7"/>
      <c r="C744" s="7"/>
      <c r="D744" s="7"/>
      <c r="E744" s="7"/>
      <c r="F744" s="7"/>
      <c r="G744" s="28"/>
      <c r="H744" s="29"/>
      <c r="I744" s="29"/>
      <c r="J744" s="30"/>
      <c r="K744" s="31"/>
    </row>
    <row r="745" spans="2:11" ht="12.75" x14ac:dyDescent="0.2">
      <c r="B745" s="7"/>
      <c r="C745" s="7"/>
      <c r="D745" s="7"/>
      <c r="E745" s="7"/>
      <c r="F745" s="7"/>
      <c r="G745" s="28"/>
      <c r="H745" s="29"/>
      <c r="I745" s="29"/>
      <c r="J745" s="30"/>
      <c r="K745" s="31"/>
    </row>
    <row r="746" spans="2:11" ht="12.75" x14ac:dyDescent="0.2">
      <c r="B746" s="7"/>
      <c r="C746" s="7"/>
      <c r="D746" s="7"/>
      <c r="E746" s="7"/>
      <c r="F746" s="7"/>
      <c r="G746" s="28"/>
      <c r="H746" s="29"/>
      <c r="I746" s="29"/>
      <c r="J746" s="30"/>
      <c r="K746" s="31"/>
    </row>
    <row r="747" spans="2:11" ht="12.75" x14ac:dyDescent="0.2">
      <c r="B747" s="7"/>
      <c r="C747" s="7"/>
      <c r="D747" s="7"/>
      <c r="E747" s="7"/>
      <c r="F747" s="7"/>
      <c r="G747" s="28"/>
      <c r="H747" s="29"/>
      <c r="I747" s="29"/>
      <c r="J747" s="30"/>
      <c r="K747" s="31"/>
    </row>
    <row r="748" spans="2:11" ht="12.75" x14ac:dyDescent="0.2">
      <c r="B748" s="7"/>
      <c r="C748" s="7"/>
      <c r="D748" s="7"/>
      <c r="E748" s="7"/>
      <c r="F748" s="7"/>
      <c r="G748" s="28"/>
      <c r="H748" s="29"/>
      <c r="I748" s="29"/>
      <c r="J748" s="30"/>
      <c r="K748" s="31"/>
    </row>
    <row r="749" spans="2:11" ht="12.75" x14ac:dyDescent="0.2">
      <c r="B749" s="7"/>
      <c r="C749" s="7"/>
      <c r="D749" s="7"/>
      <c r="E749" s="7"/>
      <c r="F749" s="7"/>
      <c r="G749" s="28"/>
      <c r="H749" s="29"/>
      <c r="I749" s="29"/>
      <c r="J749" s="30"/>
      <c r="K749" s="31"/>
    </row>
    <row r="750" spans="2:11" ht="12.75" x14ac:dyDescent="0.2">
      <c r="B750" s="7"/>
      <c r="C750" s="7"/>
      <c r="D750" s="7"/>
      <c r="E750" s="7"/>
      <c r="F750" s="7"/>
      <c r="G750" s="28"/>
      <c r="H750" s="29"/>
      <c r="I750" s="29"/>
      <c r="J750" s="30"/>
      <c r="K750" s="31"/>
    </row>
    <row r="751" spans="2:11" ht="12.75" x14ac:dyDescent="0.2">
      <c r="B751" s="7"/>
      <c r="C751" s="7"/>
      <c r="D751" s="7"/>
      <c r="E751" s="7"/>
      <c r="F751" s="7"/>
      <c r="G751" s="28"/>
      <c r="H751" s="29"/>
      <c r="I751" s="29"/>
      <c r="J751" s="30"/>
      <c r="K751" s="31"/>
    </row>
    <row r="752" spans="2:11" ht="12.75" x14ac:dyDescent="0.2">
      <c r="B752" s="7"/>
      <c r="C752" s="7"/>
      <c r="D752" s="7"/>
      <c r="E752" s="7"/>
      <c r="F752" s="7"/>
      <c r="G752" s="28"/>
      <c r="H752" s="29"/>
      <c r="I752" s="29"/>
      <c r="J752" s="30"/>
      <c r="K752" s="31"/>
    </row>
    <row r="753" spans="2:11" ht="12.75" x14ac:dyDescent="0.2">
      <c r="B753" s="7"/>
      <c r="C753" s="7"/>
      <c r="D753" s="7"/>
      <c r="E753" s="7"/>
      <c r="F753" s="7"/>
      <c r="G753" s="28"/>
      <c r="H753" s="29"/>
      <c r="I753" s="29"/>
      <c r="J753" s="30"/>
      <c r="K753" s="31"/>
    </row>
    <row r="754" spans="2:11" ht="12.75" x14ac:dyDescent="0.2">
      <c r="B754" s="7"/>
      <c r="C754" s="7"/>
      <c r="D754" s="7"/>
      <c r="E754" s="7"/>
      <c r="F754" s="7"/>
      <c r="G754" s="28"/>
      <c r="H754" s="29"/>
      <c r="I754" s="29"/>
      <c r="J754" s="30"/>
      <c r="K754" s="31"/>
    </row>
    <row r="755" spans="2:11" ht="12.75" x14ac:dyDescent="0.2">
      <c r="B755" s="7"/>
      <c r="C755" s="7"/>
      <c r="D755" s="7"/>
      <c r="E755" s="7"/>
      <c r="F755" s="7"/>
      <c r="G755" s="28"/>
      <c r="H755" s="29"/>
      <c r="I755" s="29"/>
      <c r="J755" s="30"/>
      <c r="K755" s="31"/>
    </row>
    <row r="756" spans="2:11" ht="12.75" x14ac:dyDescent="0.2">
      <c r="B756" s="7"/>
      <c r="C756" s="7"/>
      <c r="D756" s="7"/>
      <c r="E756" s="7"/>
      <c r="F756" s="7"/>
      <c r="G756" s="28"/>
      <c r="H756" s="29"/>
      <c r="I756" s="29"/>
      <c r="J756" s="30"/>
      <c r="K756" s="31"/>
    </row>
    <row r="757" spans="2:11" ht="12.75" x14ac:dyDescent="0.2">
      <c r="B757" s="7"/>
      <c r="C757" s="7"/>
      <c r="D757" s="7"/>
      <c r="E757" s="7"/>
      <c r="F757" s="7"/>
      <c r="G757" s="28"/>
      <c r="H757" s="29"/>
      <c r="I757" s="29"/>
      <c r="J757" s="30"/>
      <c r="K757" s="31"/>
    </row>
    <row r="758" spans="2:11" ht="12.75" x14ac:dyDescent="0.2">
      <c r="B758" s="7"/>
      <c r="C758" s="7"/>
      <c r="D758" s="7"/>
      <c r="E758" s="7"/>
      <c r="F758" s="7"/>
      <c r="G758" s="28"/>
      <c r="H758" s="29"/>
      <c r="I758" s="29"/>
      <c r="J758" s="30"/>
      <c r="K758" s="31"/>
    </row>
    <row r="759" spans="2:11" ht="12.75" x14ac:dyDescent="0.2">
      <c r="B759" s="7"/>
      <c r="C759" s="7"/>
      <c r="D759" s="7"/>
      <c r="E759" s="7"/>
      <c r="F759" s="7"/>
      <c r="G759" s="28"/>
      <c r="H759" s="29"/>
      <c r="I759" s="29"/>
      <c r="J759" s="30"/>
      <c r="K759" s="31"/>
    </row>
    <row r="760" spans="2:11" ht="12.75" x14ac:dyDescent="0.2">
      <c r="B760" s="7"/>
      <c r="C760" s="7"/>
      <c r="D760" s="7"/>
      <c r="E760" s="7"/>
      <c r="F760" s="7"/>
      <c r="G760" s="28"/>
      <c r="H760" s="29"/>
      <c r="I760" s="29"/>
      <c r="J760" s="30"/>
      <c r="K760" s="31"/>
    </row>
    <row r="761" spans="2:11" ht="12.75" x14ac:dyDescent="0.2">
      <c r="B761" s="7"/>
      <c r="C761" s="7"/>
      <c r="D761" s="7"/>
      <c r="E761" s="7"/>
      <c r="F761" s="7"/>
      <c r="G761" s="28"/>
      <c r="H761" s="29"/>
      <c r="I761" s="29"/>
      <c r="J761" s="30"/>
      <c r="K761" s="31"/>
    </row>
    <row r="762" spans="2:11" ht="12.75" x14ac:dyDescent="0.2">
      <c r="B762" s="7"/>
      <c r="C762" s="7"/>
      <c r="D762" s="7"/>
      <c r="E762" s="7"/>
      <c r="F762" s="7"/>
      <c r="G762" s="28"/>
      <c r="H762" s="29"/>
      <c r="I762" s="29"/>
      <c r="J762" s="30"/>
      <c r="K762" s="31"/>
    </row>
    <row r="763" spans="2:11" ht="12.75" x14ac:dyDescent="0.2">
      <c r="B763" s="7"/>
      <c r="C763" s="7"/>
      <c r="D763" s="7"/>
      <c r="E763" s="7"/>
      <c r="F763" s="7"/>
      <c r="G763" s="28"/>
      <c r="H763" s="29"/>
      <c r="I763" s="29"/>
      <c r="J763" s="30"/>
      <c r="K763" s="31"/>
    </row>
    <row r="764" spans="2:11" ht="12.75" x14ac:dyDescent="0.2">
      <c r="B764" s="7"/>
      <c r="C764" s="7"/>
      <c r="D764" s="7"/>
      <c r="E764" s="7"/>
      <c r="F764" s="7"/>
      <c r="G764" s="28"/>
      <c r="H764" s="29"/>
      <c r="I764" s="29"/>
      <c r="J764" s="30"/>
      <c r="K764" s="31"/>
    </row>
    <row r="765" spans="2:11" ht="12.75" x14ac:dyDescent="0.2">
      <c r="B765" s="7"/>
      <c r="C765" s="7"/>
      <c r="D765" s="7"/>
      <c r="E765" s="7"/>
      <c r="F765" s="7"/>
      <c r="G765" s="28"/>
      <c r="H765" s="29"/>
      <c r="I765" s="29"/>
      <c r="J765" s="30"/>
      <c r="K765" s="31"/>
    </row>
    <row r="766" spans="2:11" ht="12.75" x14ac:dyDescent="0.2">
      <c r="B766" s="7"/>
      <c r="C766" s="7"/>
      <c r="D766" s="7"/>
      <c r="E766" s="7"/>
      <c r="F766" s="7"/>
      <c r="G766" s="28"/>
      <c r="H766" s="29"/>
      <c r="I766" s="29"/>
      <c r="J766" s="30"/>
      <c r="K766" s="31"/>
    </row>
    <row r="767" spans="2:11" ht="12.75" x14ac:dyDescent="0.2">
      <c r="B767" s="7"/>
      <c r="C767" s="7"/>
      <c r="D767" s="7"/>
      <c r="E767" s="7"/>
      <c r="F767" s="7"/>
      <c r="G767" s="28"/>
      <c r="H767" s="29"/>
      <c r="I767" s="29"/>
      <c r="J767" s="30"/>
      <c r="K767" s="31"/>
    </row>
    <row r="768" spans="2:11" ht="12.75" x14ac:dyDescent="0.2">
      <c r="B768" s="7"/>
      <c r="C768" s="7"/>
      <c r="D768" s="7"/>
      <c r="E768" s="7"/>
      <c r="F768" s="7"/>
      <c r="G768" s="28"/>
      <c r="H768" s="29"/>
      <c r="I768" s="29"/>
      <c r="J768" s="30"/>
      <c r="K768" s="31"/>
    </row>
    <row r="769" spans="2:11" ht="12.75" x14ac:dyDescent="0.2">
      <c r="B769" s="7"/>
      <c r="C769" s="7"/>
      <c r="D769" s="7"/>
      <c r="E769" s="7"/>
      <c r="F769" s="7"/>
      <c r="G769" s="28"/>
      <c r="H769" s="29"/>
      <c r="I769" s="29"/>
      <c r="J769" s="30"/>
      <c r="K769" s="31"/>
    </row>
    <row r="770" spans="2:11" ht="12.75" x14ac:dyDescent="0.2">
      <c r="B770" s="7"/>
      <c r="C770" s="7"/>
      <c r="D770" s="7"/>
      <c r="E770" s="7"/>
      <c r="F770" s="7"/>
      <c r="G770" s="28"/>
      <c r="H770" s="29"/>
      <c r="I770" s="29"/>
      <c r="J770" s="30"/>
      <c r="K770" s="31"/>
    </row>
    <row r="771" spans="2:11" ht="12.75" x14ac:dyDescent="0.2">
      <c r="B771" s="7"/>
      <c r="C771" s="7"/>
      <c r="D771" s="7"/>
      <c r="E771" s="7"/>
      <c r="F771" s="7"/>
      <c r="G771" s="28"/>
      <c r="H771" s="29"/>
      <c r="I771" s="29"/>
      <c r="J771" s="30"/>
      <c r="K771" s="31"/>
    </row>
    <row r="772" spans="2:11" ht="12.75" x14ac:dyDescent="0.2">
      <c r="B772" s="7"/>
      <c r="C772" s="7"/>
      <c r="D772" s="7"/>
      <c r="E772" s="7"/>
      <c r="F772" s="7"/>
      <c r="G772" s="28"/>
      <c r="H772" s="29"/>
      <c r="I772" s="29"/>
      <c r="J772" s="30"/>
      <c r="K772" s="31"/>
    </row>
    <row r="773" spans="2:11" ht="12.75" x14ac:dyDescent="0.2">
      <c r="B773" s="7"/>
      <c r="C773" s="7"/>
      <c r="D773" s="7"/>
      <c r="E773" s="7"/>
      <c r="F773" s="7"/>
      <c r="G773" s="28"/>
      <c r="H773" s="29"/>
      <c r="I773" s="29"/>
      <c r="J773" s="30"/>
      <c r="K773" s="31"/>
    </row>
    <row r="774" spans="2:11" ht="12.75" x14ac:dyDescent="0.2">
      <c r="B774" s="7"/>
      <c r="C774" s="7"/>
      <c r="D774" s="7"/>
      <c r="E774" s="7"/>
      <c r="F774" s="7"/>
      <c r="G774" s="28"/>
      <c r="H774" s="29"/>
      <c r="I774" s="29"/>
      <c r="J774" s="30"/>
      <c r="K774" s="31"/>
    </row>
    <row r="775" spans="2:11" ht="12.75" x14ac:dyDescent="0.2">
      <c r="B775" s="7"/>
      <c r="C775" s="7"/>
      <c r="D775" s="7"/>
      <c r="E775" s="7"/>
      <c r="F775" s="7"/>
      <c r="G775" s="28"/>
      <c r="H775" s="29"/>
      <c r="I775" s="29"/>
      <c r="J775" s="30"/>
      <c r="K775" s="31"/>
    </row>
    <row r="776" spans="2:11" ht="12.75" x14ac:dyDescent="0.2">
      <c r="B776" s="7"/>
      <c r="C776" s="7"/>
      <c r="D776" s="7"/>
      <c r="E776" s="7"/>
      <c r="F776" s="7"/>
      <c r="G776" s="28"/>
      <c r="H776" s="29"/>
      <c r="I776" s="29"/>
      <c r="J776" s="30"/>
      <c r="K776" s="31"/>
    </row>
    <row r="777" spans="2:11" ht="12.75" x14ac:dyDescent="0.2">
      <c r="B777" s="7"/>
      <c r="C777" s="7"/>
      <c r="D777" s="7"/>
      <c r="E777" s="7"/>
      <c r="F777" s="7"/>
      <c r="G777" s="28"/>
      <c r="H777" s="29"/>
      <c r="I777" s="29"/>
      <c r="J777" s="30"/>
      <c r="K777" s="31"/>
    </row>
    <row r="778" spans="2:11" ht="12.75" x14ac:dyDescent="0.2">
      <c r="B778" s="7"/>
      <c r="C778" s="7"/>
      <c r="D778" s="7"/>
      <c r="E778" s="7"/>
      <c r="F778" s="7"/>
      <c r="G778" s="28"/>
      <c r="H778" s="29"/>
      <c r="I778" s="29"/>
      <c r="J778" s="30"/>
      <c r="K778" s="31"/>
    </row>
    <row r="779" spans="2:11" ht="12.75" x14ac:dyDescent="0.2">
      <c r="B779" s="7"/>
      <c r="C779" s="7"/>
      <c r="D779" s="7"/>
      <c r="E779" s="7"/>
      <c r="F779" s="7"/>
      <c r="G779" s="28"/>
      <c r="H779" s="29"/>
      <c r="I779" s="29"/>
      <c r="J779" s="30"/>
      <c r="K779" s="31"/>
    </row>
    <row r="780" spans="2:11" ht="12.75" x14ac:dyDescent="0.2">
      <c r="B780" s="7"/>
      <c r="C780" s="7"/>
      <c r="D780" s="7"/>
      <c r="E780" s="7"/>
      <c r="F780" s="7"/>
      <c r="G780" s="28"/>
      <c r="H780" s="29"/>
      <c r="I780" s="29"/>
      <c r="J780" s="30"/>
      <c r="K780" s="31"/>
    </row>
    <row r="781" spans="2:11" ht="12.75" x14ac:dyDescent="0.2">
      <c r="B781" s="7"/>
      <c r="C781" s="7"/>
      <c r="D781" s="7"/>
      <c r="E781" s="7"/>
      <c r="F781" s="7"/>
      <c r="G781" s="28"/>
      <c r="H781" s="29"/>
      <c r="I781" s="29"/>
      <c r="J781" s="30"/>
      <c r="K781" s="31"/>
    </row>
    <row r="782" spans="2:11" ht="12.75" x14ac:dyDescent="0.2">
      <c r="B782" s="7"/>
      <c r="C782" s="7"/>
      <c r="D782" s="7"/>
      <c r="E782" s="7"/>
      <c r="F782" s="7"/>
      <c r="G782" s="28"/>
      <c r="H782" s="29"/>
      <c r="I782" s="29"/>
      <c r="J782" s="30"/>
      <c r="K782" s="31"/>
    </row>
    <row r="783" spans="2:11" ht="12.75" x14ac:dyDescent="0.2">
      <c r="B783" s="7"/>
      <c r="C783" s="7"/>
      <c r="D783" s="7"/>
      <c r="E783" s="7"/>
      <c r="F783" s="7"/>
      <c r="G783" s="28"/>
      <c r="H783" s="29"/>
      <c r="I783" s="29"/>
      <c r="J783" s="30"/>
      <c r="K783" s="31"/>
    </row>
    <row r="784" spans="2:11" ht="12.75" x14ac:dyDescent="0.2">
      <c r="B784" s="7"/>
      <c r="C784" s="7"/>
      <c r="D784" s="7"/>
      <c r="E784" s="7"/>
      <c r="F784" s="7"/>
      <c r="G784" s="28"/>
      <c r="H784" s="29"/>
      <c r="I784" s="29"/>
      <c r="J784" s="30"/>
      <c r="K784" s="31"/>
    </row>
    <row r="785" spans="2:11" ht="12.75" x14ac:dyDescent="0.2">
      <c r="B785" s="7"/>
      <c r="C785" s="7"/>
      <c r="D785" s="7"/>
      <c r="E785" s="7"/>
      <c r="F785" s="7"/>
      <c r="G785" s="28"/>
      <c r="H785" s="29"/>
      <c r="I785" s="29"/>
      <c r="J785" s="30"/>
      <c r="K785" s="31"/>
    </row>
    <row r="786" spans="2:11" ht="12.75" x14ac:dyDescent="0.2">
      <c r="B786" s="7"/>
      <c r="C786" s="7"/>
      <c r="D786" s="7"/>
      <c r="E786" s="7"/>
      <c r="F786" s="7"/>
      <c r="G786" s="28"/>
      <c r="H786" s="29"/>
      <c r="I786" s="29"/>
      <c r="J786" s="30"/>
      <c r="K786" s="31"/>
    </row>
    <row r="787" spans="2:11" ht="12.75" x14ac:dyDescent="0.2">
      <c r="B787" s="7"/>
      <c r="C787" s="7"/>
      <c r="D787" s="7"/>
      <c r="E787" s="7"/>
      <c r="F787" s="7"/>
      <c r="G787" s="28"/>
      <c r="H787" s="29"/>
      <c r="I787" s="29"/>
      <c r="J787" s="30"/>
      <c r="K787" s="31"/>
    </row>
    <row r="788" spans="2:11" ht="12.75" x14ac:dyDescent="0.2">
      <c r="B788" s="7"/>
      <c r="C788" s="7"/>
      <c r="D788" s="7"/>
      <c r="E788" s="7"/>
      <c r="F788" s="7"/>
      <c r="G788" s="28"/>
      <c r="H788" s="29"/>
      <c r="I788" s="29"/>
      <c r="J788" s="30"/>
      <c r="K788" s="31"/>
    </row>
    <row r="789" spans="2:11" ht="12.75" x14ac:dyDescent="0.2">
      <c r="B789" s="7"/>
      <c r="C789" s="7"/>
      <c r="D789" s="7"/>
      <c r="E789" s="7"/>
      <c r="F789" s="7"/>
      <c r="G789" s="28"/>
      <c r="H789" s="29"/>
      <c r="I789" s="29"/>
      <c r="J789" s="30"/>
      <c r="K789" s="31"/>
    </row>
    <row r="790" spans="2:11" ht="12.75" x14ac:dyDescent="0.2">
      <c r="B790" s="7"/>
      <c r="C790" s="7"/>
      <c r="D790" s="7"/>
      <c r="E790" s="7"/>
      <c r="F790" s="7"/>
      <c r="G790" s="28"/>
      <c r="H790" s="29"/>
      <c r="I790" s="29"/>
      <c r="J790" s="30"/>
      <c r="K790" s="31"/>
    </row>
    <row r="791" spans="2:11" ht="12.75" x14ac:dyDescent="0.2">
      <c r="B791" s="7"/>
      <c r="C791" s="7"/>
      <c r="D791" s="7"/>
      <c r="E791" s="7"/>
      <c r="F791" s="7"/>
      <c r="G791" s="28"/>
      <c r="H791" s="29"/>
      <c r="I791" s="29"/>
      <c r="J791" s="30"/>
      <c r="K791" s="31"/>
    </row>
    <row r="792" spans="2:11" ht="12.75" x14ac:dyDescent="0.2">
      <c r="B792" s="7"/>
      <c r="C792" s="7"/>
      <c r="D792" s="7"/>
      <c r="E792" s="7"/>
      <c r="F792" s="7"/>
      <c r="G792" s="28"/>
      <c r="H792" s="29"/>
      <c r="I792" s="29"/>
      <c r="J792" s="30"/>
      <c r="K792" s="31"/>
    </row>
    <row r="793" spans="2:11" ht="12.75" x14ac:dyDescent="0.2">
      <c r="B793" s="7"/>
      <c r="C793" s="7"/>
      <c r="D793" s="7"/>
      <c r="E793" s="7"/>
      <c r="F793" s="7"/>
      <c r="G793" s="28"/>
      <c r="H793" s="29"/>
      <c r="I793" s="29"/>
      <c r="J793" s="30"/>
      <c r="K793" s="31"/>
    </row>
    <row r="794" spans="2:11" ht="12.75" x14ac:dyDescent="0.2">
      <c r="B794" s="7"/>
      <c r="C794" s="7"/>
      <c r="D794" s="7"/>
      <c r="E794" s="7"/>
      <c r="F794" s="7"/>
      <c r="G794" s="28"/>
      <c r="H794" s="29"/>
      <c r="I794" s="29"/>
      <c r="J794" s="30"/>
      <c r="K794" s="31"/>
    </row>
    <row r="795" spans="2:11" ht="12.75" x14ac:dyDescent="0.2">
      <c r="B795" s="7"/>
      <c r="C795" s="7"/>
      <c r="D795" s="7"/>
      <c r="E795" s="7"/>
      <c r="F795" s="7"/>
      <c r="G795" s="28"/>
      <c r="H795" s="29"/>
      <c r="I795" s="29"/>
      <c r="J795" s="30"/>
      <c r="K795" s="31"/>
    </row>
    <row r="796" spans="2:11" ht="12.75" x14ac:dyDescent="0.2">
      <c r="B796" s="7"/>
      <c r="C796" s="7"/>
      <c r="D796" s="7"/>
      <c r="E796" s="7"/>
      <c r="F796" s="7"/>
      <c r="G796" s="28"/>
      <c r="H796" s="29"/>
      <c r="I796" s="29"/>
      <c r="J796" s="30"/>
      <c r="K796" s="31"/>
    </row>
    <row r="797" spans="2:11" ht="12.75" x14ac:dyDescent="0.2">
      <c r="B797" s="7"/>
      <c r="C797" s="7"/>
      <c r="D797" s="7"/>
      <c r="E797" s="7"/>
      <c r="F797" s="7"/>
      <c r="G797" s="28"/>
      <c r="H797" s="29"/>
      <c r="I797" s="29"/>
      <c r="J797" s="30"/>
      <c r="K797" s="31"/>
    </row>
    <row r="798" spans="2:11" ht="12.75" x14ac:dyDescent="0.2">
      <c r="B798" s="7"/>
      <c r="C798" s="7"/>
      <c r="D798" s="7"/>
      <c r="E798" s="7"/>
      <c r="F798" s="7"/>
      <c r="G798" s="28"/>
      <c r="H798" s="29"/>
      <c r="I798" s="29"/>
      <c r="J798" s="30"/>
      <c r="K798" s="31"/>
    </row>
    <row r="799" spans="2:11" ht="12.75" x14ac:dyDescent="0.2">
      <c r="B799" s="7"/>
      <c r="C799" s="7"/>
      <c r="D799" s="7"/>
      <c r="E799" s="7"/>
      <c r="F799" s="7"/>
      <c r="G799" s="28"/>
      <c r="H799" s="29"/>
      <c r="I799" s="29"/>
      <c r="J799" s="30"/>
      <c r="K799" s="31"/>
    </row>
    <row r="800" spans="2:11" ht="12.75" x14ac:dyDescent="0.2">
      <c r="B800" s="7"/>
      <c r="C800" s="7"/>
      <c r="D800" s="7"/>
      <c r="E800" s="7"/>
      <c r="F800" s="7"/>
      <c r="G800" s="28"/>
      <c r="H800" s="29"/>
      <c r="I800" s="29"/>
      <c r="J800" s="30"/>
      <c r="K800" s="31"/>
    </row>
    <row r="801" spans="2:11" ht="12.75" x14ac:dyDescent="0.2">
      <c r="B801" s="7"/>
      <c r="C801" s="7"/>
      <c r="D801" s="7"/>
      <c r="E801" s="7"/>
      <c r="F801" s="7"/>
      <c r="G801" s="28"/>
      <c r="H801" s="29"/>
      <c r="I801" s="29"/>
      <c r="J801" s="30"/>
      <c r="K801" s="31"/>
    </row>
    <row r="802" spans="2:11" ht="12.75" x14ac:dyDescent="0.2">
      <c r="B802" s="7"/>
      <c r="C802" s="7"/>
      <c r="D802" s="7"/>
      <c r="E802" s="7"/>
      <c r="F802" s="7"/>
      <c r="G802" s="28"/>
      <c r="H802" s="29"/>
      <c r="I802" s="29"/>
      <c r="J802" s="30"/>
      <c r="K802" s="31"/>
    </row>
    <row r="803" spans="2:11" ht="12.75" x14ac:dyDescent="0.2">
      <c r="B803" s="7"/>
      <c r="C803" s="7"/>
      <c r="D803" s="7"/>
      <c r="E803" s="7"/>
      <c r="F803" s="7"/>
      <c r="G803" s="28"/>
      <c r="H803" s="29"/>
      <c r="I803" s="29"/>
      <c r="J803" s="30"/>
      <c r="K803" s="31"/>
    </row>
    <row r="804" spans="2:11" ht="12.75" x14ac:dyDescent="0.2">
      <c r="B804" s="7"/>
      <c r="C804" s="7"/>
      <c r="D804" s="7"/>
      <c r="E804" s="7"/>
      <c r="F804" s="7"/>
      <c r="G804" s="28"/>
      <c r="H804" s="29"/>
      <c r="I804" s="29"/>
      <c r="J804" s="30"/>
      <c r="K804" s="31"/>
    </row>
    <row r="805" spans="2:11" ht="12.75" x14ac:dyDescent="0.2">
      <c r="B805" s="7"/>
      <c r="C805" s="7"/>
      <c r="D805" s="7"/>
      <c r="E805" s="7"/>
      <c r="F805" s="7"/>
      <c r="G805" s="28"/>
      <c r="H805" s="29"/>
      <c r="I805" s="29"/>
      <c r="J805" s="30"/>
      <c r="K805" s="31"/>
    </row>
    <row r="806" spans="2:11" ht="12.75" x14ac:dyDescent="0.2">
      <c r="B806" s="7"/>
      <c r="C806" s="7"/>
      <c r="D806" s="7"/>
      <c r="E806" s="7"/>
      <c r="F806" s="7"/>
      <c r="G806" s="28"/>
      <c r="H806" s="29"/>
      <c r="I806" s="29"/>
      <c r="J806" s="30"/>
      <c r="K806" s="31"/>
    </row>
    <row r="807" spans="2:11" ht="12.75" x14ac:dyDescent="0.2">
      <c r="B807" s="7"/>
      <c r="C807" s="7"/>
      <c r="D807" s="7"/>
      <c r="E807" s="7"/>
      <c r="F807" s="7"/>
      <c r="G807" s="28"/>
      <c r="H807" s="29"/>
      <c r="I807" s="29"/>
      <c r="J807" s="30"/>
      <c r="K807" s="31"/>
    </row>
    <row r="808" spans="2:11" ht="12.75" x14ac:dyDescent="0.2">
      <c r="B808" s="7"/>
      <c r="C808" s="7"/>
      <c r="D808" s="7"/>
      <c r="E808" s="7"/>
      <c r="F808" s="7"/>
      <c r="G808" s="28"/>
      <c r="H808" s="29"/>
      <c r="I808" s="29"/>
      <c r="J808" s="30"/>
      <c r="K808" s="31"/>
    </row>
    <row r="809" spans="2:11" ht="12.75" x14ac:dyDescent="0.2">
      <c r="B809" s="7"/>
      <c r="C809" s="7"/>
      <c r="D809" s="7"/>
      <c r="E809" s="7"/>
      <c r="F809" s="7"/>
      <c r="G809" s="28"/>
      <c r="H809" s="29"/>
      <c r="I809" s="29"/>
      <c r="J809" s="30"/>
      <c r="K809" s="31"/>
    </row>
    <row r="810" spans="2:11" ht="12.75" x14ac:dyDescent="0.2">
      <c r="B810" s="7"/>
      <c r="C810" s="7"/>
      <c r="D810" s="7"/>
      <c r="E810" s="7"/>
      <c r="F810" s="7"/>
      <c r="G810" s="28"/>
      <c r="H810" s="29"/>
      <c r="I810" s="29"/>
      <c r="J810" s="30"/>
      <c r="K810" s="31"/>
    </row>
    <row r="811" spans="2:11" ht="12.75" x14ac:dyDescent="0.2">
      <c r="B811" s="7"/>
      <c r="C811" s="7"/>
      <c r="D811" s="7"/>
      <c r="E811" s="7"/>
      <c r="F811" s="7"/>
      <c r="G811" s="28"/>
      <c r="H811" s="29"/>
      <c r="I811" s="29"/>
      <c r="J811" s="30"/>
      <c r="K811" s="31"/>
    </row>
    <row r="812" spans="2:11" ht="12.75" x14ac:dyDescent="0.2">
      <c r="B812" s="7"/>
      <c r="C812" s="7"/>
      <c r="D812" s="7"/>
      <c r="E812" s="7"/>
      <c r="F812" s="7"/>
      <c r="G812" s="28"/>
      <c r="H812" s="29"/>
      <c r="I812" s="29"/>
      <c r="J812" s="30"/>
      <c r="K812" s="31"/>
    </row>
    <row r="813" spans="2:11" ht="12.75" x14ac:dyDescent="0.2">
      <c r="B813" s="7"/>
      <c r="C813" s="7"/>
      <c r="D813" s="7"/>
      <c r="E813" s="7"/>
      <c r="F813" s="7"/>
      <c r="G813" s="28"/>
      <c r="H813" s="29"/>
      <c r="I813" s="29"/>
      <c r="J813" s="30"/>
      <c r="K813" s="31"/>
    </row>
    <row r="814" spans="2:11" ht="12.75" x14ac:dyDescent="0.2">
      <c r="B814" s="7"/>
      <c r="C814" s="7"/>
      <c r="D814" s="7"/>
      <c r="E814" s="7"/>
      <c r="F814" s="7"/>
      <c r="G814" s="28"/>
      <c r="H814" s="29"/>
      <c r="I814" s="29"/>
      <c r="J814" s="30"/>
      <c r="K814" s="31"/>
    </row>
    <row r="815" spans="2:11" ht="12.75" x14ac:dyDescent="0.2">
      <c r="B815" s="7"/>
      <c r="C815" s="7"/>
      <c r="D815" s="7"/>
      <c r="E815" s="7"/>
      <c r="F815" s="7"/>
      <c r="G815" s="28"/>
      <c r="H815" s="29"/>
      <c r="I815" s="29"/>
      <c r="J815" s="30"/>
      <c r="K815" s="31"/>
    </row>
    <row r="816" spans="2:11" ht="12.75" x14ac:dyDescent="0.2">
      <c r="B816" s="7"/>
      <c r="C816" s="7"/>
      <c r="D816" s="7"/>
      <c r="E816" s="7"/>
      <c r="F816" s="7"/>
      <c r="G816" s="28"/>
      <c r="H816" s="29"/>
      <c r="I816" s="29"/>
      <c r="J816" s="30"/>
      <c r="K816" s="31"/>
    </row>
    <row r="817" spans="2:11" ht="12.75" x14ac:dyDescent="0.2">
      <c r="B817" s="7"/>
      <c r="C817" s="7"/>
      <c r="D817" s="7"/>
      <c r="E817" s="7"/>
      <c r="F817" s="7"/>
      <c r="G817" s="28"/>
      <c r="H817" s="29"/>
      <c r="I817" s="29"/>
      <c r="J817" s="30"/>
      <c r="K817" s="31"/>
    </row>
    <row r="818" spans="2:11" ht="12.75" x14ac:dyDescent="0.2">
      <c r="B818" s="7"/>
      <c r="C818" s="7"/>
      <c r="D818" s="7"/>
      <c r="E818" s="7"/>
      <c r="F818" s="7"/>
      <c r="G818" s="28"/>
      <c r="H818" s="29"/>
      <c r="I818" s="29"/>
      <c r="J818" s="30"/>
      <c r="K818" s="31"/>
    </row>
    <row r="819" spans="2:11" ht="12.75" x14ac:dyDescent="0.2">
      <c r="B819" s="7"/>
      <c r="C819" s="7"/>
      <c r="D819" s="7"/>
      <c r="E819" s="7"/>
      <c r="F819" s="7"/>
      <c r="G819" s="28"/>
      <c r="H819" s="29"/>
      <c r="I819" s="29"/>
      <c r="J819" s="30"/>
      <c r="K819" s="31"/>
    </row>
    <row r="820" spans="2:11" ht="12.75" x14ac:dyDescent="0.2">
      <c r="B820" s="7"/>
      <c r="C820" s="7"/>
      <c r="D820" s="7"/>
      <c r="E820" s="7"/>
      <c r="F820" s="7"/>
      <c r="G820" s="28"/>
      <c r="H820" s="29"/>
      <c r="I820" s="29"/>
      <c r="J820" s="30"/>
      <c r="K820" s="31"/>
    </row>
    <row r="821" spans="2:11" ht="12.75" x14ac:dyDescent="0.2">
      <c r="B821" s="7"/>
      <c r="C821" s="7"/>
      <c r="D821" s="7"/>
      <c r="E821" s="7"/>
      <c r="F821" s="7"/>
      <c r="G821" s="28"/>
      <c r="H821" s="29"/>
      <c r="I821" s="29"/>
      <c r="J821" s="30"/>
      <c r="K821" s="31"/>
    </row>
    <row r="822" spans="2:11" ht="12.75" x14ac:dyDescent="0.2">
      <c r="B822" s="7"/>
      <c r="C822" s="7"/>
      <c r="D822" s="7"/>
      <c r="E822" s="7"/>
      <c r="F822" s="7"/>
      <c r="G822" s="28"/>
      <c r="H822" s="29"/>
      <c r="I822" s="29"/>
      <c r="J822" s="30"/>
      <c r="K822" s="31"/>
    </row>
    <row r="823" spans="2:11" ht="12.75" x14ac:dyDescent="0.2">
      <c r="B823" s="7"/>
      <c r="C823" s="7"/>
      <c r="D823" s="7"/>
      <c r="E823" s="7"/>
      <c r="F823" s="7"/>
      <c r="G823" s="28"/>
      <c r="H823" s="29"/>
      <c r="I823" s="29"/>
      <c r="J823" s="30"/>
      <c r="K823" s="31"/>
    </row>
    <row r="824" spans="2:11" ht="12.75" x14ac:dyDescent="0.2">
      <c r="B824" s="7"/>
      <c r="C824" s="7"/>
      <c r="D824" s="7"/>
      <c r="E824" s="7"/>
      <c r="F824" s="7"/>
      <c r="G824" s="28"/>
      <c r="H824" s="29"/>
      <c r="I824" s="29"/>
      <c r="J824" s="30"/>
      <c r="K824" s="31"/>
    </row>
    <row r="825" spans="2:11" ht="12.75" x14ac:dyDescent="0.2">
      <c r="B825" s="7"/>
      <c r="C825" s="7"/>
      <c r="D825" s="7"/>
      <c r="E825" s="7"/>
      <c r="F825" s="7"/>
      <c r="G825" s="28"/>
      <c r="H825" s="29"/>
      <c r="I825" s="29"/>
      <c r="J825" s="30"/>
      <c r="K825" s="31"/>
    </row>
    <row r="826" spans="2:11" ht="12.75" x14ac:dyDescent="0.2">
      <c r="B826" s="7"/>
      <c r="C826" s="7"/>
      <c r="D826" s="7"/>
      <c r="E826" s="7"/>
      <c r="F826" s="7"/>
      <c r="G826" s="28"/>
      <c r="H826" s="29"/>
      <c r="I826" s="29"/>
      <c r="J826" s="30"/>
      <c r="K826" s="31"/>
    </row>
    <row r="827" spans="2:11" ht="12.75" x14ac:dyDescent="0.2">
      <c r="B827" s="7"/>
      <c r="C827" s="7"/>
      <c r="D827" s="7"/>
      <c r="E827" s="7"/>
      <c r="F827" s="7"/>
      <c r="G827" s="28"/>
      <c r="H827" s="29"/>
      <c r="I827" s="29"/>
      <c r="J827" s="30"/>
      <c r="K827" s="31"/>
    </row>
    <row r="828" spans="2:11" ht="12.75" x14ac:dyDescent="0.2">
      <c r="B828" s="7"/>
      <c r="C828" s="7"/>
      <c r="D828" s="7"/>
      <c r="E828" s="7"/>
      <c r="F828" s="7"/>
      <c r="G828" s="28"/>
      <c r="H828" s="29"/>
      <c r="I828" s="29"/>
      <c r="J828" s="30"/>
      <c r="K828" s="31"/>
    </row>
    <row r="829" spans="2:11" ht="12.75" x14ac:dyDescent="0.2">
      <c r="B829" s="7"/>
      <c r="C829" s="7"/>
      <c r="D829" s="7"/>
      <c r="E829" s="7"/>
      <c r="F829" s="7"/>
      <c r="G829" s="28"/>
      <c r="H829" s="29"/>
      <c r="I829" s="29"/>
      <c r="J829" s="30"/>
      <c r="K829" s="31"/>
    </row>
    <row r="830" spans="2:11" ht="12.75" x14ac:dyDescent="0.2">
      <c r="B830" s="7"/>
      <c r="C830" s="7"/>
      <c r="D830" s="7"/>
      <c r="E830" s="7"/>
      <c r="F830" s="7"/>
      <c r="G830" s="28"/>
      <c r="H830" s="29"/>
      <c r="I830" s="29"/>
      <c r="J830" s="30"/>
      <c r="K830" s="31"/>
    </row>
    <row r="831" spans="2:11" ht="12.75" x14ac:dyDescent="0.2">
      <c r="B831" s="7"/>
      <c r="C831" s="7"/>
      <c r="D831" s="7"/>
      <c r="E831" s="7"/>
      <c r="F831" s="7"/>
      <c r="G831" s="28"/>
      <c r="H831" s="29"/>
      <c r="I831" s="29"/>
      <c r="J831" s="30"/>
      <c r="K831" s="31"/>
    </row>
    <row r="832" spans="2:11" ht="12.75" x14ac:dyDescent="0.2">
      <c r="B832" s="7"/>
      <c r="C832" s="7"/>
      <c r="D832" s="7"/>
      <c r="E832" s="7"/>
      <c r="F832" s="7"/>
      <c r="G832" s="28"/>
      <c r="H832" s="29"/>
      <c r="I832" s="29"/>
      <c r="J832" s="30"/>
      <c r="K832" s="31"/>
    </row>
    <row r="833" spans="2:11" ht="12.75" x14ac:dyDescent="0.2">
      <c r="B833" s="7"/>
      <c r="C833" s="7"/>
      <c r="D833" s="7"/>
      <c r="E833" s="7"/>
      <c r="F833" s="7"/>
      <c r="G833" s="28"/>
      <c r="H833" s="29"/>
      <c r="I833" s="29"/>
      <c r="J833" s="30"/>
      <c r="K833" s="31"/>
    </row>
    <row r="834" spans="2:11" ht="12.75" x14ac:dyDescent="0.2">
      <c r="B834" s="7"/>
      <c r="C834" s="7"/>
      <c r="D834" s="7"/>
      <c r="E834" s="7"/>
      <c r="F834" s="7"/>
      <c r="G834" s="28"/>
      <c r="H834" s="29"/>
      <c r="I834" s="29"/>
      <c r="J834" s="30"/>
      <c r="K834" s="31"/>
    </row>
    <row r="835" spans="2:11" ht="12.75" x14ac:dyDescent="0.2">
      <c r="B835" s="7"/>
      <c r="C835" s="7"/>
      <c r="D835" s="7"/>
      <c r="E835" s="7"/>
      <c r="F835" s="7"/>
      <c r="G835" s="28"/>
      <c r="H835" s="29"/>
      <c r="I835" s="29"/>
      <c r="J835" s="30"/>
      <c r="K835" s="31"/>
    </row>
    <row r="836" spans="2:11" ht="12.75" x14ac:dyDescent="0.2">
      <c r="B836" s="7"/>
      <c r="C836" s="7"/>
      <c r="D836" s="7"/>
      <c r="E836" s="7"/>
      <c r="F836" s="7"/>
      <c r="G836" s="28"/>
      <c r="H836" s="29"/>
      <c r="I836" s="29"/>
      <c r="J836" s="30"/>
      <c r="K836" s="31"/>
    </row>
    <row r="837" spans="2:11" ht="12.75" x14ac:dyDescent="0.2">
      <c r="B837" s="7"/>
      <c r="C837" s="7"/>
      <c r="D837" s="7"/>
      <c r="E837" s="7"/>
      <c r="F837" s="7"/>
      <c r="G837" s="28"/>
      <c r="H837" s="29"/>
      <c r="I837" s="29"/>
      <c r="J837" s="30"/>
      <c r="K837" s="31"/>
    </row>
    <row r="838" spans="2:11" ht="12.75" x14ac:dyDescent="0.2">
      <c r="B838" s="7"/>
      <c r="C838" s="7"/>
      <c r="D838" s="7"/>
      <c r="E838" s="7"/>
      <c r="F838" s="7"/>
      <c r="G838" s="28"/>
      <c r="H838" s="29"/>
      <c r="I838" s="29"/>
      <c r="J838" s="30"/>
      <c r="K838" s="31"/>
    </row>
    <row r="839" spans="2:11" ht="12.75" x14ac:dyDescent="0.2">
      <c r="B839" s="7"/>
      <c r="C839" s="7"/>
      <c r="D839" s="7"/>
      <c r="E839" s="7"/>
      <c r="F839" s="7"/>
      <c r="G839" s="28"/>
      <c r="H839" s="29"/>
      <c r="I839" s="29"/>
      <c r="J839" s="30"/>
      <c r="K839" s="31"/>
    </row>
    <row r="840" spans="2:11" ht="12.75" x14ac:dyDescent="0.2">
      <c r="B840" s="7"/>
      <c r="C840" s="7"/>
      <c r="D840" s="7"/>
      <c r="E840" s="7"/>
      <c r="F840" s="7"/>
      <c r="G840" s="28"/>
      <c r="H840" s="29"/>
      <c r="I840" s="29"/>
      <c r="J840" s="30"/>
      <c r="K840" s="31"/>
    </row>
    <row r="841" spans="2:11" ht="12.75" x14ac:dyDescent="0.2">
      <c r="B841" s="7"/>
      <c r="C841" s="7"/>
      <c r="D841" s="7"/>
      <c r="E841" s="7"/>
      <c r="F841" s="7"/>
      <c r="G841" s="28"/>
      <c r="H841" s="29"/>
      <c r="I841" s="29"/>
      <c r="J841" s="30"/>
      <c r="K841" s="31"/>
    </row>
    <row r="842" spans="2:11" ht="12.75" x14ac:dyDescent="0.2">
      <c r="B842" s="7"/>
      <c r="C842" s="7"/>
      <c r="D842" s="7"/>
      <c r="E842" s="7"/>
      <c r="F842" s="7"/>
      <c r="G842" s="28"/>
      <c r="H842" s="29"/>
      <c r="I842" s="29"/>
      <c r="J842" s="30"/>
      <c r="K842" s="31"/>
    </row>
    <row r="843" spans="2:11" ht="12.75" x14ac:dyDescent="0.2">
      <c r="B843" s="7"/>
      <c r="C843" s="7"/>
      <c r="D843" s="7"/>
      <c r="E843" s="7"/>
      <c r="F843" s="7"/>
      <c r="G843" s="28"/>
      <c r="H843" s="29"/>
      <c r="I843" s="29"/>
      <c r="J843" s="30"/>
      <c r="K843" s="31"/>
    </row>
    <row r="844" spans="2:11" ht="12.75" x14ac:dyDescent="0.2">
      <c r="B844" s="7"/>
      <c r="C844" s="7"/>
      <c r="D844" s="7"/>
      <c r="E844" s="7"/>
      <c r="F844" s="7"/>
      <c r="G844" s="28"/>
      <c r="H844" s="29"/>
      <c r="I844" s="29"/>
      <c r="J844" s="30"/>
      <c r="K844" s="31"/>
    </row>
    <row r="845" spans="2:11" ht="12.75" x14ac:dyDescent="0.2">
      <c r="B845" s="7"/>
      <c r="C845" s="7"/>
      <c r="D845" s="7"/>
      <c r="E845" s="7"/>
      <c r="F845" s="7"/>
      <c r="G845" s="28"/>
      <c r="H845" s="29"/>
      <c r="I845" s="29"/>
      <c r="J845" s="30"/>
      <c r="K845" s="31"/>
    </row>
    <row r="846" spans="2:11" ht="12.75" x14ac:dyDescent="0.2">
      <c r="B846" s="7"/>
      <c r="C846" s="7"/>
      <c r="D846" s="7"/>
      <c r="E846" s="7"/>
      <c r="F846" s="7"/>
      <c r="G846" s="28"/>
      <c r="H846" s="29"/>
      <c r="I846" s="29"/>
      <c r="J846" s="30"/>
      <c r="K846" s="31"/>
    </row>
    <row r="847" spans="2:11" ht="12.75" x14ac:dyDescent="0.2">
      <c r="B847" s="7"/>
      <c r="C847" s="7"/>
      <c r="D847" s="7"/>
      <c r="E847" s="7"/>
      <c r="F847" s="7"/>
      <c r="G847" s="28"/>
      <c r="H847" s="29"/>
      <c r="I847" s="29"/>
      <c r="J847" s="30"/>
      <c r="K847" s="31"/>
    </row>
    <row r="848" spans="2:11" ht="12.75" x14ac:dyDescent="0.2">
      <c r="B848" s="7"/>
      <c r="C848" s="7"/>
      <c r="D848" s="7"/>
      <c r="E848" s="7"/>
      <c r="F848" s="7"/>
      <c r="G848" s="28"/>
      <c r="H848" s="29"/>
      <c r="I848" s="29"/>
      <c r="J848" s="30"/>
      <c r="K848" s="31"/>
    </row>
    <row r="849" spans="2:11" ht="12.75" x14ac:dyDescent="0.2">
      <c r="B849" s="7"/>
      <c r="C849" s="7"/>
      <c r="D849" s="7"/>
      <c r="E849" s="7"/>
      <c r="F849" s="7"/>
      <c r="G849" s="28"/>
      <c r="H849" s="29"/>
      <c r="I849" s="29"/>
      <c r="J849" s="30"/>
      <c r="K849" s="31"/>
    </row>
    <row r="850" spans="2:11" ht="12.75" x14ac:dyDescent="0.2">
      <c r="B850" s="7"/>
      <c r="C850" s="7"/>
      <c r="D850" s="7"/>
      <c r="E850" s="7"/>
      <c r="F850" s="7"/>
      <c r="G850" s="28"/>
      <c r="H850" s="29"/>
      <c r="I850" s="29"/>
      <c r="J850" s="30"/>
      <c r="K850" s="31"/>
    </row>
    <row r="851" spans="2:11" ht="12.75" x14ac:dyDescent="0.2">
      <c r="B851" s="7"/>
      <c r="C851" s="7"/>
      <c r="D851" s="7"/>
      <c r="E851" s="7"/>
      <c r="F851" s="7"/>
      <c r="G851" s="28"/>
      <c r="H851" s="29"/>
      <c r="I851" s="29"/>
      <c r="J851" s="30"/>
      <c r="K851" s="31"/>
    </row>
    <row r="852" spans="2:11" ht="12.75" x14ac:dyDescent="0.2">
      <c r="B852" s="7"/>
      <c r="C852" s="7"/>
      <c r="D852" s="7"/>
      <c r="E852" s="7"/>
      <c r="F852" s="7"/>
      <c r="G852" s="28"/>
      <c r="H852" s="29"/>
      <c r="I852" s="29"/>
      <c r="J852" s="30"/>
      <c r="K852" s="31"/>
    </row>
    <row r="853" spans="2:11" ht="12.75" x14ac:dyDescent="0.2">
      <c r="B853" s="7"/>
      <c r="C853" s="7"/>
      <c r="D853" s="7"/>
      <c r="E853" s="7"/>
      <c r="F853" s="7"/>
      <c r="G853" s="28"/>
      <c r="H853" s="29"/>
      <c r="I853" s="29"/>
      <c r="J853" s="30"/>
      <c r="K853" s="31"/>
    </row>
    <row r="854" spans="2:11" ht="12.75" x14ac:dyDescent="0.2">
      <c r="B854" s="7"/>
      <c r="C854" s="7"/>
      <c r="D854" s="7"/>
      <c r="E854" s="7"/>
      <c r="F854" s="7"/>
      <c r="G854" s="28"/>
      <c r="H854" s="29"/>
      <c r="I854" s="29"/>
      <c r="J854" s="30"/>
      <c r="K854" s="31"/>
    </row>
    <row r="855" spans="2:11" ht="12.75" x14ac:dyDescent="0.2">
      <c r="B855" s="7"/>
      <c r="C855" s="7"/>
      <c r="D855" s="7"/>
      <c r="E855" s="7"/>
      <c r="F855" s="7"/>
      <c r="G855" s="28"/>
      <c r="H855" s="29"/>
      <c r="I855" s="29"/>
      <c r="J855" s="30"/>
      <c r="K855" s="31"/>
    </row>
    <row r="856" spans="2:11" ht="12.75" x14ac:dyDescent="0.2">
      <c r="B856" s="7"/>
      <c r="C856" s="7"/>
      <c r="D856" s="7"/>
      <c r="E856" s="7"/>
      <c r="F856" s="7"/>
      <c r="G856" s="28"/>
      <c r="H856" s="29"/>
      <c r="I856" s="29"/>
      <c r="J856" s="30"/>
      <c r="K856" s="31"/>
    </row>
    <row r="857" spans="2:11" ht="12.75" x14ac:dyDescent="0.2">
      <c r="B857" s="7"/>
      <c r="C857" s="7"/>
      <c r="D857" s="7"/>
      <c r="E857" s="7"/>
      <c r="F857" s="7"/>
      <c r="G857" s="28"/>
      <c r="H857" s="29"/>
      <c r="I857" s="29"/>
      <c r="J857" s="30"/>
      <c r="K857" s="31"/>
    </row>
    <row r="858" spans="2:11" ht="12.75" x14ac:dyDescent="0.2">
      <c r="B858" s="7"/>
      <c r="C858" s="7"/>
      <c r="D858" s="7"/>
      <c r="E858" s="7"/>
      <c r="F858" s="7"/>
      <c r="G858" s="28"/>
      <c r="H858" s="29"/>
      <c r="I858" s="29"/>
      <c r="J858" s="30"/>
      <c r="K858" s="31"/>
    </row>
    <row r="859" spans="2:11" ht="12.75" x14ac:dyDescent="0.2">
      <c r="B859" s="7"/>
      <c r="C859" s="7"/>
      <c r="D859" s="7"/>
      <c r="E859" s="7"/>
      <c r="F859" s="7"/>
      <c r="G859" s="28"/>
      <c r="H859" s="29"/>
      <c r="I859" s="29"/>
      <c r="J859" s="30"/>
      <c r="K859" s="31"/>
    </row>
    <row r="860" spans="2:11" ht="12.75" x14ac:dyDescent="0.2">
      <c r="B860" s="7"/>
      <c r="C860" s="7"/>
      <c r="D860" s="7"/>
      <c r="E860" s="7"/>
      <c r="F860" s="7"/>
      <c r="G860" s="28"/>
      <c r="H860" s="29"/>
      <c r="I860" s="29"/>
      <c r="J860" s="30"/>
      <c r="K860" s="31"/>
    </row>
    <row r="861" spans="2:11" ht="12.75" x14ac:dyDescent="0.2">
      <c r="B861" s="7"/>
      <c r="C861" s="7"/>
      <c r="D861" s="7"/>
      <c r="E861" s="7"/>
      <c r="F861" s="7"/>
      <c r="G861" s="28"/>
      <c r="H861" s="29"/>
      <c r="I861" s="29"/>
      <c r="J861" s="30"/>
      <c r="K861" s="31"/>
    </row>
    <row r="862" spans="2:11" ht="12.75" x14ac:dyDescent="0.2">
      <c r="B862" s="7"/>
      <c r="C862" s="7"/>
      <c r="D862" s="7"/>
      <c r="E862" s="7"/>
      <c r="F862" s="7"/>
      <c r="G862" s="28"/>
      <c r="H862" s="29"/>
      <c r="I862" s="29"/>
      <c r="J862" s="30"/>
      <c r="K862" s="31"/>
    </row>
    <row r="863" spans="2:11" ht="12.75" x14ac:dyDescent="0.2">
      <c r="B863" s="7"/>
      <c r="C863" s="7"/>
      <c r="D863" s="7"/>
      <c r="E863" s="7"/>
      <c r="F863" s="7"/>
      <c r="G863" s="28"/>
      <c r="H863" s="29"/>
      <c r="I863" s="29"/>
      <c r="J863" s="30"/>
      <c r="K863" s="31"/>
    </row>
    <row r="864" spans="2:11" ht="12.75" x14ac:dyDescent="0.2">
      <c r="B864" s="7"/>
      <c r="C864" s="7"/>
      <c r="D864" s="7"/>
      <c r="E864" s="7"/>
      <c r="F864" s="7"/>
      <c r="G864" s="28"/>
      <c r="H864" s="29"/>
      <c r="I864" s="29"/>
      <c r="J864" s="30"/>
      <c r="K864" s="31"/>
    </row>
    <row r="865" spans="2:11" ht="12.75" x14ac:dyDescent="0.2">
      <c r="B865" s="7"/>
      <c r="C865" s="7"/>
      <c r="D865" s="7"/>
      <c r="E865" s="7"/>
      <c r="F865" s="7"/>
      <c r="G865" s="28"/>
      <c r="H865" s="29"/>
      <c r="I865" s="29"/>
      <c r="J865" s="30"/>
      <c r="K865" s="31"/>
    </row>
    <row r="866" spans="2:11" ht="12.75" x14ac:dyDescent="0.2">
      <c r="B866" s="7"/>
      <c r="C866" s="7"/>
      <c r="D866" s="7"/>
      <c r="E866" s="7"/>
      <c r="F866" s="7"/>
      <c r="G866" s="28"/>
      <c r="H866" s="29"/>
      <c r="I866" s="29"/>
      <c r="J866" s="30"/>
      <c r="K866" s="31"/>
    </row>
    <row r="867" spans="2:11" ht="12.75" x14ac:dyDescent="0.2">
      <c r="B867" s="7"/>
      <c r="C867" s="7"/>
      <c r="D867" s="7"/>
      <c r="E867" s="7"/>
      <c r="F867" s="7"/>
      <c r="G867" s="28"/>
      <c r="H867" s="29"/>
      <c r="I867" s="29"/>
      <c r="J867" s="30"/>
      <c r="K867" s="31"/>
    </row>
    <row r="868" spans="2:11" ht="12.75" x14ac:dyDescent="0.2">
      <c r="B868" s="7"/>
      <c r="C868" s="7"/>
      <c r="D868" s="7"/>
      <c r="E868" s="7"/>
      <c r="F868" s="7"/>
      <c r="G868" s="28"/>
      <c r="H868" s="29"/>
      <c r="I868" s="29"/>
      <c r="J868" s="30"/>
      <c r="K868" s="31"/>
    </row>
    <row r="869" spans="2:11" ht="12.75" x14ac:dyDescent="0.2">
      <c r="B869" s="7"/>
      <c r="C869" s="7"/>
      <c r="D869" s="7"/>
      <c r="E869" s="7"/>
      <c r="F869" s="7"/>
      <c r="G869" s="28"/>
      <c r="H869" s="29"/>
      <c r="I869" s="29"/>
      <c r="J869" s="30"/>
      <c r="K869" s="31"/>
    </row>
    <row r="870" spans="2:11" ht="12.75" x14ac:dyDescent="0.2">
      <c r="B870" s="7"/>
      <c r="C870" s="7"/>
      <c r="D870" s="7"/>
      <c r="E870" s="7"/>
      <c r="F870" s="7"/>
      <c r="G870" s="28"/>
      <c r="H870" s="29"/>
      <c r="I870" s="29"/>
      <c r="J870" s="30"/>
      <c r="K870" s="31"/>
    </row>
    <row r="871" spans="2:11" ht="12.75" x14ac:dyDescent="0.2">
      <c r="B871" s="7"/>
      <c r="C871" s="7"/>
      <c r="D871" s="7"/>
      <c r="E871" s="7"/>
      <c r="F871" s="7"/>
      <c r="G871" s="28"/>
      <c r="H871" s="29"/>
      <c r="I871" s="29"/>
      <c r="J871" s="30"/>
      <c r="K871" s="31"/>
    </row>
    <row r="872" spans="2:11" ht="12.75" x14ac:dyDescent="0.2">
      <c r="B872" s="7"/>
      <c r="C872" s="7"/>
      <c r="D872" s="7"/>
      <c r="E872" s="7"/>
      <c r="F872" s="7"/>
      <c r="G872" s="28"/>
      <c r="H872" s="29"/>
      <c r="I872" s="29"/>
      <c r="J872" s="30"/>
      <c r="K872" s="31"/>
    </row>
    <row r="873" spans="2:11" ht="12.75" x14ac:dyDescent="0.2">
      <c r="B873" s="7"/>
      <c r="C873" s="7"/>
      <c r="D873" s="7"/>
      <c r="E873" s="7"/>
      <c r="F873" s="7"/>
      <c r="G873" s="28"/>
      <c r="H873" s="29"/>
      <c r="I873" s="29"/>
      <c r="J873" s="30"/>
      <c r="K873" s="31"/>
    </row>
    <row r="874" spans="2:11" ht="12.75" x14ac:dyDescent="0.2">
      <c r="B874" s="7"/>
      <c r="C874" s="7"/>
      <c r="D874" s="7"/>
      <c r="E874" s="7"/>
      <c r="F874" s="7"/>
      <c r="G874" s="28"/>
      <c r="H874" s="29"/>
      <c r="I874" s="29"/>
      <c r="J874" s="30"/>
      <c r="K874" s="31"/>
    </row>
    <row r="875" spans="2:11" ht="12.75" x14ac:dyDescent="0.2">
      <c r="B875" s="7"/>
      <c r="C875" s="7"/>
      <c r="D875" s="7"/>
      <c r="E875" s="7"/>
      <c r="F875" s="7"/>
      <c r="G875" s="28"/>
      <c r="H875" s="29"/>
      <c r="I875" s="29"/>
      <c r="J875" s="30"/>
      <c r="K875" s="31"/>
    </row>
    <row r="876" spans="2:11" ht="12.75" x14ac:dyDescent="0.2">
      <c r="B876" s="7"/>
      <c r="C876" s="7"/>
      <c r="D876" s="7"/>
      <c r="E876" s="7"/>
      <c r="F876" s="7"/>
      <c r="G876" s="28"/>
      <c r="H876" s="29"/>
      <c r="I876" s="29"/>
      <c r="J876" s="30"/>
      <c r="K876" s="31"/>
    </row>
    <row r="877" spans="2:11" ht="12.75" x14ac:dyDescent="0.2">
      <c r="B877" s="7"/>
      <c r="C877" s="7"/>
      <c r="D877" s="7"/>
      <c r="E877" s="7"/>
      <c r="F877" s="7"/>
      <c r="G877" s="28"/>
      <c r="H877" s="29"/>
      <c r="I877" s="29"/>
      <c r="J877" s="30"/>
      <c r="K877" s="31"/>
    </row>
    <row r="878" spans="2:11" ht="12.75" x14ac:dyDescent="0.2">
      <c r="B878" s="7"/>
      <c r="C878" s="7"/>
      <c r="D878" s="7"/>
      <c r="E878" s="7"/>
      <c r="F878" s="7"/>
      <c r="G878" s="28"/>
      <c r="H878" s="29"/>
      <c r="I878" s="29"/>
      <c r="J878" s="30"/>
      <c r="K878" s="31"/>
    </row>
    <row r="879" spans="2:11" ht="12.75" x14ac:dyDescent="0.2">
      <c r="B879" s="7"/>
      <c r="C879" s="7"/>
      <c r="D879" s="7"/>
      <c r="E879" s="7"/>
      <c r="F879" s="7"/>
      <c r="G879" s="28"/>
      <c r="H879" s="29"/>
      <c r="I879" s="29"/>
      <c r="J879" s="30"/>
      <c r="K879" s="31"/>
    </row>
    <row r="880" spans="2:11" ht="12.75" x14ac:dyDescent="0.2">
      <c r="B880" s="7"/>
      <c r="C880" s="7"/>
      <c r="D880" s="7"/>
      <c r="E880" s="7"/>
      <c r="F880" s="7"/>
      <c r="G880" s="28"/>
      <c r="H880" s="29"/>
      <c r="I880" s="29"/>
      <c r="J880" s="30"/>
      <c r="K880" s="31"/>
    </row>
    <row r="881" spans="2:11" ht="12.75" x14ac:dyDescent="0.2">
      <c r="B881" s="7"/>
      <c r="C881" s="7"/>
      <c r="D881" s="7"/>
      <c r="E881" s="7"/>
      <c r="F881" s="7"/>
      <c r="G881" s="28"/>
      <c r="H881" s="29"/>
      <c r="I881" s="29"/>
      <c r="J881" s="30"/>
      <c r="K881" s="31"/>
    </row>
    <row r="882" spans="2:11" ht="12.75" x14ac:dyDescent="0.2">
      <c r="B882" s="7"/>
      <c r="C882" s="7"/>
      <c r="D882" s="7"/>
      <c r="E882" s="7"/>
      <c r="F882" s="7"/>
      <c r="G882" s="28"/>
      <c r="H882" s="29"/>
      <c r="I882" s="29"/>
      <c r="J882" s="30"/>
      <c r="K882" s="31"/>
    </row>
    <row r="883" spans="2:11" ht="12.75" x14ac:dyDescent="0.2">
      <c r="B883" s="7"/>
      <c r="C883" s="7"/>
      <c r="D883" s="7"/>
      <c r="E883" s="7"/>
      <c r="F883" s="7"/>
      <c r="G883" s="28"/>
      <c r="H883" s="29"/>
      <c r="I883" s="29"/>
      <c r="J883" s="30"/>
      <c r="K883" s="31"/>
    </row>
    <row r="884" spans="2:11" ht="12.75" x14ac:dyDescent="0.2">
      <c r="B884" s="7"/>
      <c r="C884" s="7"/>
      <c r="D884" s="7"/>
      <c r="E884" s="7"/>
      <c r="F884" s="7"/>
      <c r="G884" s="28"/>
      <c r="H884" s="29"/>
      <c r="I884" s="29"/>
      <c r="J884" s="30"/>
      <c r="K884" s="31"/>
    </row>
    <row r="885" spans="2:11" ht="12.75" x14ac:dyDescent="0.2">
      <c r="B885" s="7"/>
      <c r="C885" s="7"/>
      <c r="D885" s="7"/>
      <c r="E885" s="7"/>
      <c r="F885" s="7"/>
      <c r="G885" s="28"/>
      <c r="H885" s="29"/>
      <c r="I885" s="29"/>
      <c r="J885" s="30"/>
      <c r="K885" s="31"/>
    </row>
    <row r="886" spans="2:11" ht="12.75" x14ac:dyDescent="0.2">
      <c r="B886" s="7"/>
      <c r="C886" s="7"/>
      <c r="D886" s="7"/>
      <c r="E886" s="7"/>
      <c r="F886" s="7"/>
      <c r="G886" s="28"/>
      <c r="H886" s="29"/>
      <c r="I886" s="29"/>
      <c r="J886" s="30"/>
      <c r="K886" s="31"/>
    </row>
    <row r="887" spans="2:11" ht="12.75" x14ac:dyDescent="0.2">
      <c r="B887" s="7"/>
      <c r="C887" s="7"/>
      <c r="D887" s="7"/>
      <c r="E887" s="7"/>
      <c r="F887" s="7"/>
      <c r="G887" s="28"/>
      <c r="H887" s="29"/>
      <c r="I887" s="29"/>
      <c r="J887" s="30"/>
      <c r="K887" s="31"/>
    </row>
    <row r="888" spans="2:11" ht="12.75" x14ac:dyDescent="0.2">
      <c r="B888" s="7"/>
      <c r="C888" s="7"/>
      <c r="D888" s="7"/>
      <c r="E888" s="7"/>
      <c r="F888" s="7"/>
      <c r="G888" s="28"/>
      <c r="H888" s="29"/>
      <c r="I888" s="29"/>
      <c r="J888" s="30"/>
      <c r="K888" s="31"/>
    </row>
    <row r="889" spans="2:11" ht="12.75" x14ac:dyDescent="0.2">
      <c r="B889" s="7"/>
      <c r="C889" s="7"/>
      <c r="D889" s="7"/>
      <c r="E889" s="7"/>
      <c r="F889" s="7"/>
      <c r="G889" s="28"/>
      <c r="H889" s="29"/>
      <c r="I889" s="29"/>
      <c r="J889" s="30"/>
      <c r="K889" s="31"/>
    </row>
    <row r="890" spans="2:11" ht="12.75" x14ac:dyDescent="0.2">
      <c r="B890" s="7"/>
      <c r="C890" s="7"/>
      <c r="D890" s="7"/>
      <c r="E890" s="7"/>
      <c r="F890" s="7"/>
      <c r="G890" s="28"/>
      <c r="H890" s="29"/>
      <c r="I890" s="29"/>
      <c r="J890" s="30"/>
      <c r="K890" s="31"/>
    </row>
    <row r="891" spans="2:11" ht="12.75" x14ac:dyDescent="0.2">
      <c r="B891" s="7"/>
      <c r="C891" s="7"/>
      <c r="D891" s="7"/>
      <c r="E891" s="7"/>
      <c r="F891" s="7"/>
      <c r="G891" s="28"/>
      <c r="H891" s="29"/>
      <c r="I891" s="29"/>
      <c r="J891" s="30"/>
      <c r="K891" s="31"/>
    </row>
    <row r="892" spans="2:11" ht="12.75" x14ac:dyDescent="0.2">
      <c r="B892" s="7"/>
      <c r="C892" s="7"/>
      <c r="D892" s="7"/>
      <c r="E892" s="7"/>
      <c r="F892" s="7"/>
      <c r="G892" s="28"/>
      <c r="H892" s="29"/>
      <c r="I892" s="29"/>
      <c r="J892" s="30"/>
      <c r="K892" s="31"/>
    </row>
    <row r="893" spans="2:11" ht="12.75" x14ac:dyDescent="0.2">
      <c r="B893" s="7"/>
      <c r="C893" s="7"/>
      <c r="D893" s="7"/>
      <c r="E893" s="7"/>
      <c r="F893" s="7"/>
      <c r="G893" s="28"/>
      <c r="H893" s="29"/>
      <c r="I893" s="29"/>
      <c r="J893" s="30"/>
      <c r="K893" s="31"/>
    </row>
    <row r="894" spans="2:11" ht="12.75" x14ac:dyDescent="0.2">
      <c r="B894" s="7"/>
      <c r="C894" s="7"/>
      <c r="D894" s="7"/>
      <c r="E894" s="7"/>
      <c r="F894" s="7"/>
      <c r="G894" s="28"/>
      <c r="H894" s="29"/>
      <c r="I894" s="29"/>
      <c r="J894" s="30"/>
      <c r="K894" s="31"/>
    </row>
    <row r="895" spans="2:11" ht="12.75" x14ac:dyDescent="0.2">
      <c r="B895" s="7"/>
      <c r="C895" s="7"/>
      <c r="D895" s="7"/>
      <c r="E895" s="7"/>
      <c r="F895" s="7"/>
      <c r="G895" s="28"/>
      <c r="H895" s="29"/>
      <c r="I895" s="29"/>
      <c r="J895" s="30"/>
      <c r="K895" s="31"/>
    </row>
    <row r="896" spans="2:11" ht="12.75" x14ac:dyDescent="0.2">
      <c r="B896" s="7"/>
      <c r="C896" s="7"/>
      <c r="D896" s="7"/>
      <c r="E896" s="7"/>
      <c r="F896" s="7"/>
      <c r="G896" s="28"/>
      <c r="H896" s="29"/>
      <c r="I896" s="29"/>
      <c r="J896" s="30"/>
      <c r="K896" s="31"/>
    </row>
    <row r="897" spans="2:11" ht="12.75" x14ac:dyDescent="0.2">
      <c r="B897" s="7"/>
      <c r="C897" s="7"/>
      <c r="D897" s="7"/>
      <c r="E897" s="7"/>
      <c r="F897" s="7"/>
      <c r="G897" s="28"/>
      <c r="H897" s="29"/>
      <c r="I897" s="29"/>
      <c r="J897" s="30"/>
      <c r="K897" s="31"/>
    </row>
    <row r="898" spans="2:11" ht="12.75" x14ac:dyDescent="0.2">
      <c r="B898" s="7"/>
      <c r="C898" s="7"/>
      <c r="D898" s="7"/>
      <c r="E898" s="7"/>
      <c r="F898" s="7"/>
      <c r="G898" s="28"/>
      <c r="H898" s="29"/>
      <c r="I898" s="29"/>
      <c r="J898" s="30"/>
      <c r="K898" s="31"/>
    </row>
    <row r="899" spans="2:11" ht="12.75" x14ac:dyDescent="0.2">
      <c r="B899" s="7"/>
      <c r="C899" s="7"/>
      <c r="D899" s="7"/>
      <c r="E899" s="7"/>
      <c r="F899" s="7"/>
      <c r="G899" s="28"/>
      <c r="H899" s="29"/>
      <c r="I899" s="29"/>
      <c r="J899" s="30"/>
      <c r="K899" s="31"/>
    </row>
    <row r="900" spans="2:11" ht="12.75" x14ac:dyDescent="0.2">
      <c r="B900" s="7"/>
      <c r="C900" s="7"/>
      <c r="D900" s="7"/>
      <c r="E900" s="7"/>
      <c r="F900" s="7"/>
      <c r="G900" s="28"/>
      <c r="H900" s="29"/>
      <c r="I900" s="29"/>
      <c r="J900" s="30"/>
      <c r="K900" s="31"/>
    </row>
    <row r="901" spans="2:11" ht="12.75" x14ac:dyDescent="0.2">
      <c r="B901" s="7"/>
      <c r="C901" s="7"/>
      <c r="D901" s="7"/>
      <c r="E901" s="7"/>
      <c r="F901" s="7"/>
      <c r="G901" s="28"/>
      <c r="H901" s="29"/>
      <c r="I901" s="29"/>
      <c r="J901" s="30"/>
      <c r="K901" s="31"/>
    </row>
    <row r="902" spans="2:11" ht="12.75" x14ac:dyDescent="0.2">
      <c r="B902" s="7"/>
      <c r="C902" s="7"/>
      <c r="D902" s="7"/>
      <c r="E902" s="7"/>
      <c r="F902" s="7"/>
      <c r="G902" s="28"/>
      <c r="H902" s="29"/>
      <c r="I902" s="29"/>
      <c r="J902" s="30"/>
      <c r="K902" s="31"/>
    </row>
    <row r="903" spans="2:11" ht="12.75" x14ac:dyDescent="0.2">
      <c r="B903" s="7"/>
      <c r="C903" s="7"/>
      <c r="D903" s="7"/>
      <c r="E903" s="7"/>
      <c r="F903" s="7"/>
      <c r="G903" s="28"/>
      <c r="H903" s="29"/>
      <c r="I903" s="29"/>
      <c r="J903" s="30"/>
      <c r="K903" s="31"/>
    </row>
    <row r="904" spans="2:11" ht="12.75" x14ac:dyDescent="0.2">
      <c r="B904" s="7"/>
      <c r="C904" s="7"/>
      <c r="D904" s="7"/>
      <c r="E904" s="7"/>
      <c r="F904" s="7"/>
      <c r="G904" s="28"/>
      <c r="H904" s="29"/>
      <c r="I904" s="29"/>
      <c r="J904" s="30"/>
      <c r="K904" s="31"/>
    </row>
    <row r="905" spans="2:11" ht="12.75" x14ac:dyDescent="0.2">
      <c r="B905" s="7"/>
      <c r="C905" s="7"/>
      <c r="D905" s="7"/>
      <c r="E905" s="7"/>
      <c r="F905" s="7"/>
      <c r="G905" s="28"/>
      <c r="H905" s="29"/>
      <c r="I905" s="29"/>
      <c r="J905" s="30"/>
      <c r="K905" s="31"/>
    </row>
    <row r="906" spans="2:11" ht="12.75" x14ac:dyDescent="0.2">
      <c r="B906" s="7"/>
      <c r="C906" s="7"/>
      <c r="D906" s="7"/>
      <c r="E906" s="7"/>
      <c r="F906" s="7"/>
      <c r="G906" s="28"/>
      <c r="H906" s="29"/>
      <c r="I906" s="29"/>
      <c r="J906" s="30"/>
      <c r="K906" s="31"/>
    </row>
    <row r="907" spans="2:11" ht="12.75" x14ac:dyDescent="0.2">
      <c r="B907" s="7"/>
      <c r="C907" s="7"/>
      <c r="D907" s="7"/>
      <c r="E907" s="7"/>
      <c r="F907" s="7"/>
      <c r="G907" s="28"/>
      <c r="H907" s="29"/>
      <c r="I907" s="29"/>
      <c r="J907" s="30"/>
      <c r="K907" s="31"/>
    </row>
    <row r="908" spans="2:11" ht="12.75" x14ac:dyDescent="0.2">
      <c r="B908" s="7"/>
      <c r="C908" s="7"/>
      <c r="D908" s="7"/>
      <c r="E908" s="7"/>
      <c r="F908" s="7"/>
      <c r="G908" s="28"/>
      <c r="H908" s="29"/>
      <c r="I908" s="29"/>
      <c r="J908" s="30"/>
      <c r="K908" s="31"/>
    </row>
    <row r="909" spans="2:11" ht="12.75" x14ac:dyDescent="0.2">
      <c r="B909" s="7"/>
      <c r="C909" s="7"/>
      <c r="D909" s="7"/>
      <c r="E909" s="7"/>
      <c r="F909" s="7"/>
      <c r="G909" s="28"/>
      <c r="H909" s="29"/>
      <c r="I909" s="29"/>
      <c r="J909" s="30"/>
      <c r="K909" s="31"/>
    </row>
    <row r="910" spans="2:11" ht="12.75" x14ac:dyDescent="0.2">
      <c r="B910" s="7"/>
      <c r="C910" s="7"/>
      <c r="D910" s="7"/>
      <c r="E910" s="7"/>
      <c r="F910" s="7"/>
      <c r="G910" s="28"/>
      <c r="H910" s="29"/>
      <c r="I910" s="29"/>
      <c r="J910" s="30"/>
      <c r="K910" s="31"/>
    </row>
    <row r="911" spans="2:11" ht="12.75" x14ac:dyDescent="0.2">
      <c r="B911" s="7"/>
      <c r="C911" s="7"/>
      <c r="D911" s="7"/>
      <c r="E911" s="7"/>
      <c r="F911" s="7"/>
      <c r="G911" s="28"/>
      <c r="H911" s="29"/>
      <c r="I911" s="29"/>
      <c r="J911" s="30"/>
      <c r="K911" s="31"/>
    </row>
    <row r="912" spans="2:11" ht="12.75" x14ac:dyDescent="0.2">
      <c r="B912" s="7"/>
      <c r="C912" s="7"/>
      <c r="D912" s="7"/>
      <c r="E912" s="7"/>
      <c r="F912" s="7"/>
      <c r="G912" s="28"/>
      <c r="H912" s="29"/>
      <c r="I912" s="29"/>
      <c r="J912" s="30"/>
      <c r="K912" s="31"/>
    </row>
    <row r="913" spans="2:11" ht="12.75" x14ac:dyDescent="0.2">
      <c r="B913" s="7"/>
      <c r="C913" s="7"/>
      <c r="D913" s="7"/>
      <c r="E913" s="7"/>
      <c r="F913" s="7"/>
      <c r="G913" s="28"/>
      <c r="H913" s="29"/>
      <c r="I913" s="29"/>
      <c r="J913" s="30"/>
      <c r="K913" s="31"/>
    </row>
    <row r="914" spans="2:11" ht="12.75" x14ac:dyDescent="0.2">
      <c r="B914" s="7"/>
      <c r="C914" s="7"/>
      <c r="D914" s="7"/>
      <c r="E914" s="7"/>
      <c r="F914" s="7"/>
      <c r="G914" s="28"/>
      <c r="H914" s="29"/>
      <c r="I914" s="29"/>
      <c r="J914" s="30"/>
      <c r="K914" s="31"/>
    </row>
    <row r="915" spans="2:11" ht="12.75" x14ac:dyDescent="0.2">
      <c r="B915" s="7"/>
      <c r="C915" s="7"/>
      <c r="D915" s="7"/>
      <c r="E915" s="7"/>
      <c r="F915" s="7"/>
      <c r="G915" s="28"/>
      <c r="H915" s="29"/>
      <c r="I915" s="29"/>
      <c r="J915" s="30"/>
      <c r="K915" s="31"/>
    </row>
    <row r="916" spans="2:11" ht="12.75" x14ac:dyDescent="0.2">
      <c r="B916" s="7"/>
      <c r="C916" s="7"/>
      <c r="D916" s="7"/>
      <c r="E916" s="7"/>
      <c r="F916" s="7"/>
      <c r="G916" s="28"/>
      <c r="H916" s="29"/>
      <c r="I916" s="29"/>
      <c r="J916" s="30"/>
      <c r="K916" s="31"/>
    </row>
    <row r="917" spans="2:11" ht="12.75" x14ac:dyDescent="0.2">
      <c r="B917" s="7"/>
      <c r="C917" s="7"/>
      <c r="D917" s="7"/>
      <c r="E917" s="7"/>
      <c r="F917" s="7"/>
      <c r="G917" s="28"/>
      <c r="H917" s="29"/>
      <c r="I917" s="29"/>
      <c r="J917" s="30"/>
      <c r="K917" s="31"/>
    </row>
    <row r="918" spans="2:11" ht="12.75" x14ac:dyDescent="0.2">
      <c r="B918" s="7"/>
      <c r="C918" s="7"/>
      <c r="D918" s="7"/>
      <c r="E918" s="7"/>
      <c r="F918" s="7"/>
      <c r="G918" s="28"/>
      <c r="H918" s="29"/>
      <c r="I918" s="29"/>
      <c r="J918" s="30"/>
      <c r="K918" s="31"/>
    </row>
    <row r="919" spans="2:11" ht="12.75" x14ac:dyDescent="0.2">
      <c r="B919" s="7"/>
      <c r="C919" s="7"/>
      <c r="D919" s="7"/>
      <c r="E919" s="7"/>
      <c r="F919" s="7"/>
      <c r="G919" s="28"/>
      <c r="H919" s="29"/>
      <c r="I919" s="29"/>
      <c r="J919" s="30"/>
      <c r="K919" s="31"/>
    </row>
    <row r="920" spans="2:11" ht="12.75" x14ac:dyDescent="0.2">
      <c r="B920" s="7"/>
      <c r="C920" s="7"/>
      <c r="D920" s="7"/>
      <c r="E920" s="7"/>
      <c r="F920" s="7"/>
      <c r="G920" s="28"/>
      <c r="H920" s="29"/>
      <c r="I920" s="29"/>
      <c r="J920" s="30"/>
      <c r="K920" s="31"/>
    </row>
    <row r="921" spans="2:11" ht="12.75" x14ac:dyDescent="0.2">
      <c r="B921" s="7"/>
      <c r="C921" s="7"/>
      <c r="D921" s="7"/>
      <c r="E921" s="7"/>
      <c r="F921" s="7"/>
      <c r="G921" s="28"/>
      <c r="H921" s="29"/>
      <c r="I921" s="29"/>
      <c r="J921" s="30"/>
      <c r="K921" s="31"/>
    </row>
    <row r="922" spans="2:11" ht="12.75" x14ac:dyDescent="0.2">
      <c r="B922" s="7"/>
      <c r="C922" s="7"/>
      <c r="D922" s="7"/>
      <c r="E922" s="7"/>
      <c r="F922" s="7"/>
      <c r="G922" s="28"/>
      <c r="H922" s="29"/>
      <c r="I922" s="29"/>
      <c r="J922" s="30"/>
      <c r="K922" s="31"/>
    </row>
    <row r="923" spans="2:11" ht="12.75" x14ac:dyDescent="0.2">
      <c r="B923" s="7"/>
      <c r="C923" s="7"/>
      <c r="D923" s="7"/>
      <c r="E923" s="7"/>
      <c r="F923" s="7"/>
      <c r="G923" s="28"/>
      <c r="H923" s="29"/>
      <c r="I923" s="29"/>
      <c r="J923" s="30"/>
      <c r="K923" s="31"/>
    </row>
    <row r="924" spans="2:11" ht="12.75" x14ac:dyDescent="0.2">
      <c r="B924" s="7"/>
      <c r="C924" s="7"/>
      <c r="D924" s="7"/>
      <c r="E924" s="7"/>
      <c r="F924" s="7"/>
      <c r="G924" s="28"/>
      <c r="H924" s="29"/>
      <c r="I924" s="29"/>
      <c r="J924" s="30"/>
      <c r="K924" s="31"/>
    </row>
    <row r="925" spans="2:11" ht="12.75" x14ac:dyDescent="0.2">
      <c r="B925" s="7"/>
      <c r="C925" s="7"/>
      <c r="D925" s="7"/>
      <c r="E925" s="7"/>
      <c r="F925" s="7"/>
      <c r="G925" s="28"/>
      <c r="H925" s="29"/>
      <c r="I925" s="29"/>
      <c r="J925" s="30"/>
      <c r="K925" s="31"/>
    </row>
    <row r="926" spans="2:11" ht="12.75" x14ac:dyDescent="0.2">
      <c r="B926" s="7"/>
      <c r="C926" s="7"/>
      <c r="D926" s="7"/>
      <c r="E926" s="7"/>
      <c r="F926" s="7"/>
      <c r="G926" s="28"/>
      <c r="H926" s="29"/>
      <c r="I926" s="29"/>
      <c r="J926" s="30"/>
      <c r="K926" s="31"/>
    </row>
    <row r="927" spans="2:11" ht="12.75" x14ac:dyDescent="0.2">
      <c r="B927" s="7"/>
      <c r="C927" s="7"/>
      <c r="D927" s="7"/>
      <c r="E927" s="7"/>
      <c r="F927" s="7"/>
      <c r="G927" s="28"/>
      <c r="H927" s="29"/>
      <c r="I927" s="29"/>
      <c r="J927" s="30"/>
      <c r="K927" s="31"/>
    </row>
    <row r="928" spans="2:11" ht="12.75" x14ac:dyDescent="0.2">
      <c r="B928" s="7"/>
      <c r="C928" s="7"/>
      <c r="D928" s="7"/>
      <c r="E928" s="7"/>
      <c r="F928" s="7"/>
      <c r="G928" s="28"/>
      <c r="H928" s="29"/>
      <c r="I928" s="29"/>
      <c r="J928" s="30"/>
      <c r="K928" s="31"/>
    </row>
    <row r="929" spans="2:11" ht="12.75" x14ac:dyDescent="0.2">
      <c r="B929" s="7"/>
      <c r="C929" s="7"/>
      <c r="D929" s="7"/>
      <c r="E929" s="7"/>
      <c r="F929" s="7"/>
      <c r="G929" s="28"/>
      <c r="H929" s="29"/>
      <c r="I929" s="29"/>
      <c r="J929" s="30"/>
      <c r="K929" s="31"/>
    </row>
    <row r="930" spans="2:11" ht="12.75" x14ac:dyDescent="0.2">
      <c r="B930" s="7"/>
      <c r="C930" s="7"/>
      <c r="D930" s="7"/>
      <c r="E930" s="7"/>
      <c r="F930" s="7"/>
      <c r="G930" s="28"/>
      <c r="H930" s="29"/>
      <c r="I930" s="29"/>
      <c r="J930" s="30"/>
      <c r="K930" s="31"/>
    </row>
    <row r="931" spans="2:11" ht="12.75" x14ac:dyDescent="0.2">
      <c r="B931" s="7"/>
      <c r="C931" s="7"/>
      <c r="D931" s="7"/>
      <c r="E931" s="7"/>
      <c r="F931" s="7"/>
      <c r="G931" s="28"/>
      <c r="H931" s="29"/>
      <c r="I931" s="29"/>
      <c r="J931" s="30"/>
      <c r="K931" s="31"/>
    </row>
    <row r="932" spans="2:11" ht="12.75" x14ac:dyDescent="0.2">
      <c r="B932" s="7"/>
      <c r="C932" s="7"/>
      <c r="D932" s="7"/>
      <c r="E932" s="7"/>
      <c r="F932" s="7"/>
      <c r="G932" s="28"/>
      <c r="H932" s="29"/>
      <c r="I932" s="29"/>
      <c r="J932" s="30"/>
      <c r="K932" s="31"/>
    </row>
    <row r="933" spans="2:11" ht="12.75" x14ac:dyDescent="0.2">
      <c r="B933" s="7"/>
      <c r="C933" s="7"/>
      <c r="D933" s="7"/>
      <c r="E933" s="7"/>
      <c r="F933" s="7"/>
      <c r="G933" s="28"/>
      <c r="H933" s="29"/>
      <c r="I933" s="29"/>
      <c r="J933" s="30"/>
      <c r="K933" s="31"/>
    </row>
    <row r="934" spans="2:11" ht="12.75" x14ac:dyDescent="0.2">
      <c r="B934" s="7"/>
      <c r="C934" s="7"/>
      <c r="D934" s="7"/>
      <c r="E934" s="7"/>
      <c r="F934" s="7"/>
      <c r="G934" s="28"/>
      <c r="H934" s="29"/>
      <c r="I934" s="29"/>
      <c r="J934" s="30"/>
      <c r="K934" s="31"/>
    </row>
    <row r="935" spans="2:11" ht="12.75" x14ac:dyDescent="0.2">
      <c r="B935" s="7"/>
      <c r="C935" s="7"/>
      <c r="D935" s="7"/>
      <c r="E935" s="7"/>
      <c r="F935" s="7"/>
      <c r="G935" s="28"/>
      <c r="H935" s="29"/>
      <c r="I935" s="29"/>
      <c r="J935" s="30"/>
      <c r="K935" s="31"/>
    </row>
    <row r="936" spans="2:11" ht="12.75" x14ac:dyDescent="0.2">
      <c r="B936" s="7"/>
      <c r="C936" s="7"/>
      <c r="D936" s="7"/>
      <c r="E936" s="7"/>
      <c r="F936" s="7"/>
      <c r="G936" s="28"/>
      <c r="H936" s="29"/>
      <c r="I936" s="29"/>
      <c r="J936" s="30"/>
      <c r="K936" s="31"/>
    </row>
    <row r="937" spans="2:11" ht="12.75" x14ac:dyDescent="0.2">
      <c r="B937" s="7"/>
      <c r="C937" s="7"/>
      <c r="D937" s="7"/>
      <c r="E937" s="7"/>
      <c r="F937" s="7"/>
      <c r="G937" s="28"/>
      <c r="H937" s="29"/>
      <c r="I937" s="29"/>
      <c r="J937" s="30"/>
      <c r="K937" s="31"/>
    </row>
    <row r="938" spans="2:11" ht="12.75" x14ac:dyDescent="0.2">
      <c r="B938" s="7"/>
      <c r="C938" s="7"/>
      <c r="D938" s="7"/>
      <c r="E938" s="7"/>
      <c r="F938" s="7"/>
      <c r="G938" s="28"/>
      <c r="H938" s="29"/>
      <c r="I938" s="29"/>
      <c r="J938" s="30"/>
      <c r="K938" s="31"/>
    </row>
    <row r="939" spans="2:11" ht="12.75" x14ac:dyDescent="0.2">
      <c r="B939" s="7"/>
      <c r="C939" s="7"/>
      <c r="D939" s="7"/>
      <c r="E939" s="7"/>
      <c r="F939" s="7"/>
      <c r="G939" s="28"/>
      <c r="H939" s="29"/>
      <c r="I939" s="29"/>
      <c r="J939" s="30"/>
      <c r="K939" s="31"/>
    </row>
    <row r="940" spans="2:11" ht="12.75" x14ac:dyDescent="0.2">
      <c r="B940" s="7"/>
      <c r="C940" s="7"/>
      <c r="D940" s="7"/>
      <c r="E940" s="7"/>
      <c r="F940" s="7"/>
      <c r="G940" s="28"/>
      <c r="H940" s="29"/>
      <c r="I940" s="29"/>
      <c r="J940" s="30"/>
      <c r="K940" s="31"/>
    </row>
    <row r="941" spans="2:11" ht="12.75" x14ac:dyDescent="0.2">
      <c r="B941" s="7"/>
      <c r="C941" s="7"/>
      <c r="D941" s="7"/>
      <c r="E941" s="7"/>
      <c r="F941" s="7"/>
      <c r="G941" s="28"/>
      <c r="H941" s="29"/>
      <c r="I941" s="29"/>
      <c r="J941" s="30"/>
      <c r="K941" s="31"/>
    </row>
    <row r="942" spans="2:11" ht="12.75" x14ac:dyDescent="0.2">
      <c r="B942" s="7"/>
      <c r="C942" s="7"/>
      <c r="D942" s="7"/>
      <c r="E942" s="7"/>
      <c r="F942" s="7"/>
      <c r="G942" s="28"/>
      <c r="H942" s="29"/>
      <c r="I942" s="29"/>
      <c r="J942" s="30"/>
      <c r="K942" s="31"/>
    </row>
    <row r="943" spans="2:11" ht="12.75" x14ac:dyDescent="0.2">
      <c r="B943" s="7"/>
      <c r="C943" s="7"/>
      <c r="D943" s="7"/>
      <c r="E943" s="7"/>
      <c r="F943" s="7"/>
      <c r="G943" s="28"/>
      <c r="H943" s="29"/>
      <c r="I943" s="29"/>
      <c r="J943" s="30"/>
      <c r="K943" s="31"/>
    </row>
    <row r="944" spans="2:11" ht="12.75" x14ac:dyDescent="0.2">
      <c r="B944" s="7"/>
      <c r="C944" s="7"/>
      <c r="D944" s="7"/>
      <c r="E944" s="7"/>
      <c r="F944" s="7"/>
      <c r="G944" s="28"/>
      <c r="H944" s="29"/>
      <c r="I944" s="29"/>
      <c r="J944" s="30"/>
      <c r="K944" s="31"/>
    </row>
    <row r="945" spans="2:11" ht="12.75" x14ac:dyDescent="0.2">
      <c r="B945" s="7"/>
      <c r="C945" s="7"/>
      <c r="D945" s="7"/>
      <c r="E945" s="7"/>
      <c r="F945" s="7"/>
      <c r="G945" s="28"/>
      <c r="H945" s="29"/>
      <c r="I945" s="29"/>
      <c r="J945" s="30"/>
      <c r="K945" s="31"/>
    </row>
    <row r="946" spans="2:11" ht="12.75" x14ac:dyDescent="0.2">
      <c r="B946" s="7"/>
      <c r="C946" s="7"/>
      <c r="D946" s="7"/>
      <c r="E946" s="7"/>
      <c r="F946" s="7"/>
      <c r="G946" s="28"/>
      <c r="H946" s="29"/>
      <c r="I946" s="29"/>
      <c r="J946" s="30"/>
      <c r="K946" s="31"/>
    </row>
    <row r="947" spans="2:11" ht="12.75" x14ac:dyDescent="0.2">
      <c r="B947" s="7"/>
      <c r="C947" s="7"/>
      <c r="D947" s="7"/>
      <c r="E947" s="7"/>
      <c r="F947" s="7"/>
      <c r="G947" s="28"/>
      <c r="H947" s="29"/>
      <c r="I947" s="29"/>
      <c r="J947" s="30"/>
      <c r="K947" s="31"/>
    </row>
    <row r="948" spans="2:11" ht="12.75" x14ac:dyDescent="0.2">
      <c r="B948" s="7"/>
      <c r="C948" s="7"/>
      <c r="D948" s="7"/>
      <c r="E948" s="7"/>
      <c r="F948" s="7"/>
      <c r="G948" s="28"/>
      <c r="H948" s="29"/>
      <c r="I948" s="29"/>
      <c r="J948" s="30"/>
      <c r="K948" s="31"/>
    </row>
    <row r="949" spans="2:11" ht="12.75" x14ac:dyDescent="0.2">
      <c r="B949" s="7"/>
      <c r="C949" s="7"/>
      <c r="D949" s="7"/>
      <c r="E949" s="7"/>
      <c r="F949" s="7"/>
      <c r="G949" s="28"/>
      <c r="H949" s="29"/>
      <c r="I949" s="29"/>
      <c r="J949" s="30"/>
      <c r="K949" s="31"/>
    </row>
    <row r="950" spans="2:11" ht="12.75" x14ac:dyDescent="0.2">
      <c r="B950" s="7"/>
      <c r="C950" s="7"/>
      <c r="D950" s="7"/>
      <c r="E950" s="7"/>
      <c r="F950" s="7"/>
      <c r="G950" s="28"/>
      <c r="H950" s="29"/>
      <c r="I950" s="29"/>
      <c r="J950" s="30"/>
      <c r="K950" s="31"/>
    </row>
    <row r="951" spans="2:11" ht="12.75" x14ac:dyDescent="0.2">
      <c r="B951" s="7"/>
      <c r="C951" s="7"/>
      <c r="D951" s="7"/>
      <c r="E951" s="7"/>
      <c r="F951" s="7"/>
      <c r="G951" s="28"/>
      <c r="H951" s="29"/>
      <c r="I951" s="29"/>
      <c r="J951" s="30"/>
      <c r="K951" s="31"/>
    </row>
    <row r="952" spans="2:11" ht="12.75" x14ac:dyDescent="0.2">
      <c r="B952" s="7"/>
      <c r="C952" s="7"/>
      <c r="D952" s="7"/>
      <c r="E952" s="7"/>
      <c r="F952" s="7"/>
      <c r="G952" s="28"/>
      <c r="H952" s="29"/>
      <c r="I952" s="29"/>
      <c r="J952" s="30"/>
      <c r="K952" s="31"/>
    </row>
    <row r="953" spans="2:11" ht="12.75" x14ac:dyDescent="0.2">
      <c r="B953" s="7"/>
      <c r="C953" s="7"/>
      <c r="D953" s="7"/>
      <c r="E953" s="7"/>
      <c r="F953" s="7"/>
      <c r="G953" s="28"/>
      <c r="H953" s="29"/>
      <c r="I953" s="29"/>
      <c r="J953" s="30"/>
      <c r="K953" s="31"/>
    </row>
    <row r="954" spans="2:11" ht="12.75" x14ac:dyDescent="0.2">
      <c r="B954" s="7"/>
      <c r="C954" s="7"/>
      <c r="D954" s="7"/>
      <c r="E954" s="7"/>
      <c r="F954" s="7"/>
      <c r="G954" s="28"/>
      <c r="H954" s="29"/>
      <c r="I954" s="29"/>
      <c r="J954" s="30"/>
      <c r="K954" s="31"/>
    </row>
    <row r="955" spans="2:11" ht="12.75" x14ac:dyDescent="0.2">
      <c r="B955" s="7"/>
      <c r="C955" s="7"/>
      <c r="D955" s="7"/>
      <c r="E955" s="7"/>
      <c r="F955" s="7"/>
      <c r="G955" s="28"/>
      <c r="H955" s="29"/>
      <c r="I955" s="29"/>
      <c r="J955" s="30"/>
      <c r="K955" s="31"/>
    </row>
    <row r="956" spans="2:11" ht="12.75" x14ac:dyDescent="0.2">
      <c r="B956" s="7"/>
      <c r="C956" s="7"/>
      <c r="D956" s="7"/>
      <c r="E956" s="7"/>
      <c r="F956" s="7"/>
      <c r="G956" s="28"/>
      <c r="H956" s="29"/>
      <c r="I956" s="29"/>
      <c r="J956" s="30"/>
      <c r="K956" s="31"/>
    </row>
    <row r="957" spans="2:11" ht="12.75" x14ac:dyDescent="0.2">
      <c r="B957" s="7"/>
      <c r="C957" s="7"/>
      <c r="D957" s="7"/>
      <c r="E957" s="7"/>
      <c r="F957" s="7"/>
      <c r="G957" s="28"/>
      <c r="H957" s="29"/>
      <c r="I957" s="29"/>
      <c r="J957" s="30"/>
      <c r="K957" s="31"/>
    </row>
    <row r="958" spans="2:11" ht="12.75" x14ac:dyDescent="0.2">
      <c r="B958" s="7"/>
      <c r="C958" s="7"/>
      <c r="D958" s="7"/>
      <c r="E958" s="7"/>
      <c r="F958" s="7"/>
      <c r="G958" s="28"/>
      <c r="H958" s="29"/>
      <c r="I958" s="29"/>
      <c r="J958" s="30"/>
      <c r="K958" s="31"/>
    </row>
    <row r="959" spans="2:11" ht="12.75" x14ac:dyDescent="0.2">
      <c r="B959" s="7"/>
      <c r="C959" s="7"/>
      <c r="D959" s="7"/>
      <c r="E959" s="7"/>
      <c r="F959" s="7"/>
      <c r="G959" s="28"/>
      <c r="H959" s="29"/>
      <c r="I959" s="29"/>
      <c r="J959" s="30"/>
      <c r="K959" s="31"/>
    </row>
    <row r="960" spans="2:11" ht="12.75" x14ac:dyDescent="0.2">
      <c r="B960" s="7"/>
      <c r="C960" s="7"/>
      <c r="D960" s="7"/>
      <c r="E960" s="7"/>
      <c r="F960" s="7"/>
      <c r="G960" s="28"/>
      <c r="H960" s="29"/>
      <c r="I960" s="29"/>
      <c r="J960" s="30"/>
      <c r="K960" s="31"/>
    </row>
    <row r="961" spans="2:11" ht="12.75" x14ac:dyDescent="0.2">
      <c r="B961" s="7"/>
      <c r="C961" s="7"/>
      <c r="D961" s="7"/>
      <c r="E961" s="7"/>
      <c r="F961" s="7"/>
      <c r="G961" s="28"/>
      <c r="H961" s="29"/>
      <c r="I961" s="29"/>
      <c r="J961" s="30"/>
      <c r="K961" s="31"/>
    </row>
    <row r="962" spans="2:11" ht="12.75" x14ac:dyDescent="0.2">
      <c r="B962" s="7"/>
      <c r="C962" s="7"/>
      <c r="D962" s="7"/>
      <c r="E962" s="7"/>
      <c r="F962" s="7"/>
      <c r="G962" s="28"/>
      <c r="H962" s="29"/>
      <c r="I962" s="29"/>
      <c r="J962" s="30"/>
      <c r="K962" s="31"/>
    </row>
    <row r="963" spans="2:11" ht="12.75" x14ac:dyDescent="0.2">
      <c r="B963" s="7"/>
      <c r="C963" s="7"/>
      <c r="D963" s="7"/>
      <c r="E963" s="7"/>
      <c r="F963" s="7"/>
      <c r="G963" s="28"/>
      <c r="H963" s="29"/>
      <c r="I963" s="29"/>
      <c r="J963" s="30"/>
      <c r="K963" s="31"/>
    </row>
    <row r="964" spans="2:11" ht="12.75" x14ac:dyDescent="0.2">
      <c r="B964" s="7"/>
      <c r="C964" s="7"/>
      <c r="D964" s="7"/>
      <c r="E964" s="7"/>
      <c r="F964" s="7"/>
      <c r="G964" s="28"/>
      <c r="H964" s="29"/>
      <c r="I964" s="29"/>
      <c r="J964" s="30"/>
      <c r="K964" s="31"/>
    </row>
    <row r="965" spans="2:11" ht="12.75" x14ac:dyDescent="0.2">
      <c r="B965" s="7"/>
      <c r="C965" s="7"/>
      <c r="D965" s="7"/>
      <c r="E965" s="7"/>
      <c r="F965" s="7"/>
      <c r="G965" s="28"/>
      <c r="H965" s="29"/>
      <c r="I965" s="29"/>
      <c r="J965" s="30"/>
      <c r="K965" s="31"/>
    </row>
    <row r="966" spans="2:11" ht="12.75" x14ac:dyDescent="0.2">
      <c r="B966" s="7"/>
      <c r="C966" s="7"/>
      <c r="D966" s="7"/>
      <c r="E966" s="7"/>
      <c r="F966" s="7"/>
      <c r="G966" s="28"/>
      <c r="H966" s="29"/>
      <c r="I966" s="29"/>
      <c r="J966" s="30"/>
      <c r="K966" s="31"/>
    </row>
    <row r="967" spans="2:11" ht="12.75" x14ac:dyDescent="0.2">
      <c r="B967" s="7"/>
      <c r="C967" s="7"/>
      <c r="D967" s="7"/>
      <c r="E967" s="7"/>
      <c r="F967" s="7"/>
      <c r="G967" s="28"/>
      <c r="H967" s="29"/>
      <c r="I967" s="29"/>
      <c r="J967" s="30"/>
      <c r="K967" s="31"/>
    </row>
    <row r="968" spans="2:11" ht="12.75" x14ac:dyDescent="0.2">
      <c r="B968" s="7"/>
      <c r="C968" s="7"/>
      <c r="D968" s="7"/>
      <c r="E968" s="7"/>
      <c r="F968" s="7"/>
      <c r="G968" s="28"/>
      <c r="H968" s="29"/>
      <c r="I968" s="29"/>
      <c r="J968" s="30"/>
      <c r="K968" s="31"/>
    </row>
    <row r="969" spans="2:11" ht="12.75" x14ac:dyDescent="0.2">
      <c r="B969" s="7"/>
      <c r="C969" s="7"/>
      <c r="D969" s="7"/>
      <c r="E969" s="7"/>
      <c r="F969" s="7"/>
      <c r="G969" s="28"/>
      <c r="H969" s="29"/>
      <c r="I969" s="29"/>
      <c r="J969" s="30"/>
      <c r="K969" s="31"/>
    </row>
    <row r="970" spans="2:11" ht="12.75" x14ac:dyDescent="0.2">
      <c r="B970" s="7"/>
      <c r="C970" s="7"/>
      <c r="D970" s="7"/>
      <c r="E970" s="7"/>
      <c r="F970" s="7"/>
      <c r="G970" s="28"/>
      <c r="H970" s="29"/>
      <c r="I970" s="29"/>
      <c r="J970" s="30"/>
      <c r="K970" s="31"/>
    </row>
    <row r="971" spans="2:11" ht="12.75" x14ac:dyDescent="0.2">
      <c r="B971" s="7"/>
      <c r="C971" s="7"/>
      <c r="D971" s="7"/>
      <c r="E971" s="7"/>
      <c r="F971" s="7"/>
      <c r="G971" s="28"/>
      <c r="H971" s="29"/>
      <c r="I971" s="29"/>
      <c r="J971" s="30"/>
      <c r="K971" s="31"/>
    </row>
    <row r="972" spans="2:11" ht="12.75" x14ac:dyDescent="0.2">
      <c r="B972" s="7"/>
      <c r="C972" s="7"/>
      <c r="D972" s="7"/>
      <c r="E972" s="7"/>
      <c r="F972" s="7"/>
      <c r="G972" s="28"/>
      <c r="H972" s="29"/>
      <c r="I972" s="29"/>
      <c r="J972" s="30"/>
      <c r="K972" s="31"/>
    </row>
    <row r="973" spans="2:11" ht="12.75" x14ac:dyDescent="0.2">
      <c r="B973" s="7"/>
      <c r="C973" s="7"/>
      <c r="D973" s="7"/>
      <c r="E973" s="7"/>
      <c r="F973" s="7"/>
      <c r="G973" s="28"/>
      <c r="H973" s="29"/>
      <c r="I973" s="29"/>
      <c r="J973" s="30"/>
      <c r="K973" s="31"/>
    </row>
    <row r="974" spans="2:11" ht="12.75" x14ac:dyDescent="0.2">
      <c r="B974" s="7"/>
      <c r="C974" s="7"/>
      <c r="D974" s="7"/>
      <c r="E974" s="7"/>
      <c r="F974" s="7"/>
      <c r="G974" s="28"/>
      <c r="H974" s="29"/>
      <c r="I974" s="29"/>
      <c r="J974" s="30"/>
      <c r="K974" s="31"/>
    </row>
    <row r="975" spans="2:11" ht="12.75" x14ac:dyDescent="0.2">
      <c r="B975" s="7"/>
      <c r="C975" s="7"/>
      <c r="D975" s="7"/>
      <c r="E975" s="7"/>
      <c r="F975" s="7"/>
      <c r="G975" s="28"/>
      <c r="H975" s="29"/>
      <c r="I975" s="29"/>
      <c r="J975" s="30"/>
      <c r="K975" s="31"/>
    </row>
    <row r="976" spans="2:11" ht="12.75" x14ac:dyDescent="0.2">
      <c r="B976" s="7"/>
      <c r="C976" s="7"/>
      <c r="D976" s="7"/>
      <c r="E976" s="7"/>
      <c r="F976" s="7"/>
      <c r="G976" s="28"/>
      <c r="H976" s="29"/>
      <c r="I976" s="29"/>
      <c r="J976" s="30"/>
      <c r="K976" s="31"/>
    </row>
    <row r="977" spans="2:11" ht="12.75" x14ac:dyDescent="0.2">
      <c r="B977" s="7"/>
      <c r="C977" s="7"/>
      <c r="D977" s="7"/>
      <c r="E977" s="7"/>
      <c r="F977" s="7"/>
      <c r="G977" s="28"/>
      <c r="H977" s="29"/>
      <c r="I977" s="29"/>
      <c r="J977" s="30"/>
      <c r="K977" s="31"/>
    </row>
    <row r="978" spans="2:11" ht="12.75" x14ac:dyDescent="0.2">
      <c r="B978" s="7"/>
      <c r="C978" s="7"/>
      <c r="D978" s="7"/>
      <c r="E978" s="7"/>
      <c r="F978" s="7"/>
      <c r="G978" s="28"/>
      <c r="H978" s="29"/>
      <c r="I978" s="29"/>
      <c r="J978" s="30"/>
      <c r="K978" s="31"/>
    </row>
    <row r="979" spans="2:11" ht="12.75" x14ac:dyDescent="0.2">
      <c r="B979" s="7"/>
      <c r="C979" s="7"/>
      <c r="D979" s="7"/>
      <c r="E979" s="7"/>
      <c r="F979" s="7"/>
      <c r="G979" s="28"/>
      <c r="H979" s="29"/>
      <c r="I979" s="29"/>
      <c r="J979" s="30"/>
      <c r="K979" s="31"/>
    </row>
    <row r="980" spans="2:11" ht="12.75" x14ac:dyDescent="0.2">
      <c r="B980" s="7"/>
      <c r="C980" s="7"/>
      <c r="D980" s="7"/>
      <c r="E980" s="7"/>
      <c r="F980" s="7"/>
      <c r="G980" s="28"/>
      <c r="H980" s="29"/>
      <c r="I980" s="29"/>
      <c r="J980" s="30"/>
      <c r="K980" s="31"/>
    </row>
    <row r="981" spans="2:11" ht="12.75" x14ac:dyDescent="0.2">
      <c r="B981" s="7"/>
      <c r="C981" s="7"/>
      <c r="D981" s="7"/>
      <c r="E981" s="7"/>
      <c r="F981" s="7"/>
      <c r="G981" s="28"/>
      <c r="H981" s="29"/>
      <c r="I981" s="29"/>
      <c r="J981" s="30"/>
      <c r="K981" s="31"/>
    </row>
    <row r="982" spans="2:11" ht="12.75" x14ac:dyDescent="0.2">
      <c r="B982" s="7"/>
      <c r="C982" s="7"/>
      <c r="D982" s="7"/>
      <c r="E982" s="7"/>
      <c r="F982" s="7"/>
      <c r="G982" s="28"/>
      <c r="H982" s="29"/>
      <c r="I982" s="29"/>
      <c r="J982" s="30"/>
      <c r="K982" s="31"/>
    </row>
    <row r="983" spans="2:11" ht="12.75" x14ac:dyDescent="0.2">
      <c r="B983" s="7"/>
      <c r="C983" s="7"/>
      <c r="D983" s="7"/>
      <c r="E983" s="7"/>
      <c r="F983" s="7"/>
      <c r="G983" s="28"/>
      <c r="H983" s="29"/>
      <c r="I983" s="29"/>
      <c r="J983" s="30"/>
      <c r="K983" s="31"/>
    </row>
    <row r="984" spans="2:11" ht="12.75" x14ac:dyDescent="0.2">
      <c r="B984" s="7"/>
      <c r="C984" s="7"/>
      <c r="D984" s="7"/>
      <c r="E984" s="7"/>
      <c r="F984" s="7"/>
      <c r="G984" s="28"/>
      <c r="H984" s="29"/>
      <c r="I984" s="29"/>
      <c r="J984" s="30"/>
      <c r="K984" s="31"/>
    </row>
    <row r="985" spans="2:11" ht="12.75" x14ac:dyDescent="0.2">
      <c r="B985" s="7"/>
      <c r="C985" s="7"/>
      <c r="D985" s="7"/>
      <c r="E985" s="7"/>
      <c r="F985" s="7"/>
      <c r="G985" s="28"/>
      <c r="H985" s="29"/>
      <c r="I985" s="29"/>
      <c r="J985" s="30"/>
      <c r="K985" s="31"/>
    </row>
    <row r="986" spans="2:11" ht="12.75" x14ac:dyDescent="0.2">
      <c r="B986" s="7"/>
      <c r="C986" s="7"/>
      <c r="D986" s="7"/>
      <c r="E986" s="7"/>
      <c r="F986" s="7"/>
      <c r="G986" s="28"/>
      <c r="H986" s="29"/>
      <c r="I986" s="29"/>
      <c r="J986" s="30"/>
      <c r="K986" s="31"/>
    </row>
    <row r="987" spans="2:11" ht="12.75" x14ac:dyDescent="0.2">
      <c r="B987" s="7"/>
      <c r="C987" s="7"/>
      <c r="D987" s="7"/>
      <c r="E987" s="7"/>
      <c r="F987" s="7"/>
      <c r="G987" s="28"/>
      <c r="H987" s="29"/>
      <c r="I987" s="29"/>
      <c r="J987" s="30"/>
      <c r="K987" s="31"/>
    </row>
    <row r="988" spans="2:11" ht="12.75" x14ac:dyDescent="0.2">
      <c r="B988" s="7"/>
      <c r="C988" s="7"/>
      <c r="D988" s="7"/>
      <c r="E988" s="7"/>
      <c r="F988" s="7"/>
      <c r="G988" s="28"/>
      <c r="H988" s="29"/>
      <c r="I988" s="29"/>
      <c r="J988" s="30"/>
      <c r="K988" s="31"/>
    </row>
    <row r="989" spans="2:11" ht="12.75" x14ac:dyDescent="0.2">
      <c r="B989" s="7"/>
      <c r="C989" s="7"/>
      <c r="D989" s="7"/>
      <c r="E989" s="7"/>
      <c r="F989" s="7"/>
      <c r="G989" s="28"/>
      <c r="H989" s="29"/>
      <c r="I989" s="29"/>
      <c r="J989" s="30"/>
      <c r="K989" s="31"/>
    </row>
    <row r="990" spans="2:11" ht="12.75" x14ac:dyDescent="0.2">
      <c r="B990" s="7"/>
      <c r="C990" s="7"/>
      <c r="D990" s="7"/>
      <c r="E990" s="7"/>
      <c r="F990" s="7"/>
      <c r="G990" s="28"/>
      <c r="H990" s="29"/>
      <c r="I990" s="29"/>
      <c r="J990" s="30"/>
      <c r="K990" s="31"/>
    </row>
    <row r="991" spans="2:11" ht="12.75" x14ac:dyDescent="0.2">
      <c r="B991" s="7"/>
      <c r="C991" s="7"/>
      <c r="D991" s="7"/>
      <c r="E991" s="7"/>
      <c r="F991" s="7"/>
      <c r="G991" s="28"/>
      <c r="H991" s="29"/>
      <c r="I991" s="29"/>
      <c r="J991" s="30"/>
      <c r="K991" s="31"/>
    </row>
    <row r="992" spans="2:11" ht="12.75" x14ac:dyDescent="0.2">
      <c r="B992" s="7"/>
      <c r="C992" s="7"/>
      <c r="D992" s="7"/>
      <c r="E992" s="7"/>
      <c r="F992" s="7"/>
      <c r="G992" s="28"/>
      <c r="H992" s="29"/>
      <c r="I992" s="29"/>
      <c r="J992" s="30"/>
      <c r="K992" s="31"/>
    </row>
    <row r="993" spans="2:11" ht="12.75" x14ac:dyDescent="0.2">
      <c r="B993" s="7"/>
      <c r="C993" s="7"/>
      <c r="D993" s="7"/>
      <c r="E993" s="7"/>
      <c r="F993" s="7"/>
      <c r="G993" s="28"/>
      <c r="H993" s="29"/>
      <c r="I993" s="29"/>
      <c r="J993" s="30"/>
      <c r="K993" s="31"/>
    </row>
    <row r="994" spans="2:11" ht="12.75" x14ac:dyDescent="0.2">
      <c r="B994" s="7"/>
      <c r="C994" s="7"/>
      <c r="D994" s="7"/>
      <c r="E994" s="7"/>
      <c r="F994" s="7"/>
      <c r="G994" s="28"/>
      <c r="H994" s="29"/>
      <c r="I994" s="29"/>
      <c r="J994" s="30"/>
      <c r="K994" s="31"/>
    </row>
    <row r="995" spans="2:11" ht="12.75" x14ac:dyDescent="0.2">
      <c r="B995" s="7"/>
      <c r="C995" s="7"/>
      <c r="D995" s="7"/>
      <c r="E995" s="7"/>
      <c r="F995" s="7"/>
      <c r="G995" s="28"/>
      <c r="H995" s="29"/>
      <c r="I995" s="29"/>
      <c r="J995" s="30"/>
      <c r="K995" s="31"/>
    </row>
    <row r="996" spans="2:11" ht="12.75" x14ac:dyDescent="0.2">
      <c r="B996" s="7"/>
      <c r="C996" s="7"/>
      <c r="D996" s="7"/>
      <c r="E996" s="7"/>
      <c r="F996" s="7"/>
      <c r="G996" s="28"/>
      <c r="H996" s="29"/>
      <c r="I996" s="29"/>
      <c r="J996" s="30"/>
      <c r="K996" s="31"/>
    </row>
    <row r="997" spans="2:11" ht="12.75" x14ac:dyDescent="0.2">
      <c r="B997" s="7"/>
      <c r="C997" s="7"/>
      <c r="D997" s="7"/>
      <c r="E997" s="7"/>
      <c r="F997" s="7"/>
      <c r="G997" s="28"/>
      <c r="H997" s="29"/>
      <c r="I997" s="29"/>
      <c r="J997" s="30"/>
      <c r="K997" s="31"/>
    </row>
    <row r="998" spans="2:11" ht="12.75" x14ac:dyDescent="0.2">
      <c r="B998" s="7"/>
      <c r="C998" s="7"/>
      <c r="D998" s="7"/>
      <c r="E998" s="7"/>
      <c r="F998" s="7"/>
      <c r="G998" s="28"/>
      <c r="H998" s="29"/>
      <c r="I998" s="29"/>
      <c r="J998" s="30"/>
      <c r="K998" s="31"/>
    </row>
    <row r="999" spans="2:11" ht="12.75" x14ac:dyDescent="0.2">
      <c r="B999" s="7"/>
      <c r="C999" s="7"/>
      <c r="D999" s="7"/>
      <c r="E999" s="7"/>
      <c r="F999" s="7"/>
      <c r="G999" s="28"/>
      <c r="H999" s="29"/>
      <c r="I999" s="29"/>
      <c r="J999" s="30"/>
      <c r="K999" s="31"/>
    </row>
    <row r="1000" spans="2:11" ht="12.75" x14ac:dyDescent="0.2">
      <c r="B1000" s="7"/>
      <c r="C1000" s="7"/>
      <c r="D1000" s="7"/>
      <c r="E1000" s="7"/>
      <c r="F1000" s="7"/>
      <c r="G1000" s="28"/>
      <c r="H1000" s="29"/>
      <c r="I1000" s="29"/>
      <c r="J1000" s="30"/>
      <c r="K1000" s="31"/>
    </row>
    <row r="1001" spans="2:11" ht="12.75" x14ac:dyDescent="0.2">
      <c r="B1001" s="7"/>
      <c r="C1001" s="7"/>
      <c r="D1001" s="7"/>
      <c r="E1001" s="7"/>
      <c r="F1001" s="7"/>
      <c r="G1001" s="28"/>
      <c r="H1001" s="29"/>
      <c r="I1001" s="29"/>
      <c r="J1001" s="30"/>
      <c r="K1001" s="31"/>
    </row>
    <row r="1002" spans="2:11" ht="12.75" x14ac:dyDescent="0.2">
      <c r="B1002" s="7"/>
      <c r="C1002" s="7"/>
      <c r="D1002" s="7"/>
      <c r="E1002" s="7"/>
      <c r="F1002" s="7"/>
      <c r="G1002" s="28"/>
      <c r="H1002" s="29"/>
      <c r="I1002" s="29"/>
      <c r="J1002" s="30"/>
      <c r="K1002" s="31"/>
    </row>
    <row r="1003" spans="2:11" ht="12.75" x14ac:dyDescent="0.2">
      <c r="B1003" s="7"/>
      <c r="C1003" s="7"/>
      <c r="D1003" s="7"/>
      <c r="E1003" s="7"/>
      <c r="F1003" s="7"/>
      <c r="G1003" s="28"/>
      <c r="H1003" s="29"/>
      <c r="I1003" s="29"/>
      <c r="J1003" s="30"/>
      <c r="K1003" s="31"/>
    </row>
    <row r="1004" spans="2:11" ht="12.75" x14ac:dyDescent="0.2">
      <c r="B1004" s="7"/>
      <c r="C1004" s="7"/>
      <c r="D1004" s="7"/>
      <c r="E1004" s="7"/>
      <c r="F1004" s="7"/>
      <c r="G1004" s="28"/>
      <c r="H1004" s="29"/>
      <c r="I1004" s="29"/>
      <c r="J1004" s="30"/>
      <c r="K1004" s="31"/>
    </row>
    <row r="1005" spans="2:11" ht="12.75" x14ac:dyDescent="0.2">
      <c r="B1005" s="7"/>
      <c r="C1005" s="7"/>
      <c r="D1005" s="7"/>
      <c r="E1005" s="7"/>
      <c r="F1005" s="7"/>
      <c r="G1005" s="28"/>
      <c r="H1005" s="29"/>
      <c r="I1005" s="29"/>
      <c r="J1005" s="30"/>
      <c r="K1005" s="31"/>
    </row>
    <row r="1006" spans="2:11" ht="12.75" x14ac:dyDescent="0.2">
      <c r="B1006" s="7"/>
      <c r="C1006" s="7"/>
      <c r="D1006" s="7"/>
      <c r="E1006" s="7"/>
      <c r="F1006" s="7"/>
      <c r="G1006" s="28"/>
      <c r="H1006" s="29"/>
      <c r="I1006" s="29"/>
      <c r="J1006" s="30"/>
      <c r="K1006" s="31"/>
    </row>
    <row r="1007" spans="2:11" ht="12.75" x14ac:dyDescent="0.2">
      <c r="B1007" s="7"/>
      <c r="C1007" s="7"/>
      <c r="D1007" s="7"/>
      <c r="E1007" s="7"/>
      <c r="F1007" s="7"/>
      <c r="G1007" s="28"/>
      <c r="H1007" s="29"/>
      <c r="I1007" s="29"/>
      <c r="J1007" s="30"/>
      <c r="K1007" s="31"/>
    </row>
    <row r="1008" spans="2:11" ht="12.75" x14ac:dyDescent="0.2">
      <c r="B1008" s="7"/>
      <c r="C1008" s="7"/>
      <c r="D1008" s="7"/>
      <c r="E1008" s="7"/>
      <c r="F1008" s="7"/>
      <c r="G1008" s="28"/>
      <c r="H1008" s="29"/>
      <c r="I1008" s="29"/>
      <c r="J1008" s="30"/>
      <c r="K1008" s="31"/>
    </row>
    <row r="1009" spans="2:11" ht="12.75" x14ac:dyDescent="0.2">
      <c r="B1009" s="7"/>
      <c r="C1009" s="7"/>
      <c r="D1009" s="7"/>
      <c r="E1009" s="7"/>
      <c r="F1009" s="7"/>
      <c r="G1009" s="28"/>
      <c r="H1009" s="29"/>
      <c r="I1009" s="29"/>
      <c r="J1009" s="30"/>
      <c r="K1009" s="31"/>
    </row>
    <row r="1010" spans="2:11" ht="12.75" x14ac:dyDescent="0.2">
      <c r="B1010" s="7"/>
      <c r="C1010" s="7"/>
      <c r="D1010" s="7"/>
      <c r="E1010" s="7"/>
      <c r="F1010" s="7"/>
      <c r="G1010" s="28"/>
      <c r="H1010" s="29"/>
      <c r="I1010" s="29"/>
      <c r="J1010" s="30"/>
      <c r="K1010" s="31"/>
    </row>
    <row r="1011" spans="2:11" ht="12.75" x14ac:dyDescent="0.2">
      <c r="B1011" s="7"/>
      <c r="C1011" s="7"/>
      <c r="D1011" s="7"/>
      <c r="E1011" s="7"/>
      <c r="F1011" s="7"/>
      <c r="G1011" s="28"/>
      <c r="H1011" s="29"/>
      <c r="I1011" s="29"/>
      <c r="J1011" s="30"/>
      <c r="K1011" s="31"/>
    </row>
    <row r="1012" spans="2:11" ht="12.75" x14ac:dyDescent="0.2">
      <c r="B1012" s="7"/>
      <c r="C1012" s="7"/>
      <c r="D1012" s="7"/>
      <c r="E1012" s="7"/>
      <c r="F1012" s="7"/>
      <c r="G1012" s="28"/>
      <c r="H1012" s="29"/>
      <c r="I1012" s="29"/>
      <c r="J1012" s="30"/>
      <c r="K1012" s="31"/>
    </row>
    <row r="1013" spans="2:11" ht="12.75" x14ac:dyDescent="0.2">
      <c r="B1013" s="7"/>
      <c r="C1013" s="7"/>
      <c r="D1013" s="7"/>
      <c r="E1013" s="7"/>
      <c r="F1013" s="7"/>
      <c r="G1013" s="28"/>
      <c r="H1013" s="29"/>
      <c r="I1013" s="29"/>
      <c r="J1013" s="30"/>
      <c r="K1013" s="31"/>
    </row>
    <row r="1014" spans="2:11" ht="12.75" x14ac:dyDescent="0.2">
      <c r="B1014" s="7"/>
      <c r="C1014" s="7"/>
      <c r="D1014" s="7"/>
      <c r="E1014" s="7"/>
      <c r="F1014" s="7"/>
      <c r="G1014" s="28"/>
      <c r="H1014" s="29"/>
      <c r="I1014" s="29"/>
      <c r="J1014" s="30"/>
      <c r="K1014" s="31"/>
    </row>
    <row r="1015" spans="2:11" ht="12.75" x14ac:dyDescent="0.2">
      <c r="B1015" s="7"/>
      <c r="C1015" s="7"/>
      <c r="D1015" s="7"/>
      <c r="E1015" s="7"/>
      <c r="F1015" s="7"/>
      <c r="G1015" s="28"/>
      <c r="H1015" s="29"/>
      <c r="I1015" s="29"/>
      <c r="J1015" s="30"/>
      <c r="K1015" s="31"/>
    </row>
    <row r="1016" spans="2:11" ht="12.75" x14ac:dyDescent="0.2">
      <c r="B1016" s="7"/>
      <c r="C1016" s="7"/>
      <c r="D1016" s="7"/>
      <c r="E1016" s="7"/>
      <c r="F1016" s="7"/>
      <c r="G1016" s="28"/>
      <c r="H1016" s="29"/>
      <c r="I1016" s="29"/>
      <c r="J1016" s="30"/>
      <c r="K1016" s="31"/>
    </row>
    <row r="1017" spans="2:11" ht="12.75" x14ac:dyDescent="0.2">
      <c r="B1017" s="7"/>
      <c r="C1017" s="7"/>
      <c r="D1017" s="7"/>
      <c r="E1017" s="7"/>
      <c r="F1017" s="7"/>
      <c r="G1017" s="28"/>
      <c r="H1017" s="29"/>
      <c r="I1017" s="29"/>
      <c r="J1017" s="30"/>
      <c r="K1017" s="31"/>
    </row>
    <row r="1018" spans="2:11" ht="12.75" x14ac:dyDescent="0.2">
      <c r="B1018" s="7"/>
      <c r="C1018" s="7"/>
      <c r="D1018" s="7"/>
      <c r="E1018" s="7"/>
      <c r="F1018" s="7"/>
      <c r="G1018" s="28"/>
      <c r="H1018" s="29"/>
      <c r="I1018" s="29"/>
      <c r="J1018" s="30"/>
      <c r="K1018" s="31"/>
    </row>
    <row r="1019" spans="2:11" ht="12.75" x14ac:dyDescent="0.2">
      <c r="B1019" s="7"/>
      <c r="C1019" s="7"/>
      <c r="D1019" s="7"/>
      <c r="E1019" s="7"/>
      <c r="F1019" s="7"/>
      <c r="G1019" s="28"/>
      <c r="H1019" s="29"/>
      <c r="I1019" s="29"/>
      <c r="J1019" s="30"/>
      <c r="K1019" s="31"/>
    </row>
    <row r="1020" spans="2:11" ht="12.75" x14ac:dyDescent="0.2">
      <c r="B1020" s="7"/>
      <c r="C1020" s="7"/>
      <c r="D1020" s="7"/>
      <c r="E1020" s="7"/>
      <c r="F1020" s="7"/>
      <c r="G1020" s="28"/>
      <c r="H1020" s="29"/>
      <c r="I1020" s="29"/>
      <c r="J1020" s="30"/>
      <c r="K1020" s="31"/>
    </row>
    <row r="1021" spans="2:11" ht="12.75" x14ac:dyDescent="0.2">
      <c r="B1021" s="7"/>
      <c r="C1021" s="7"/>
      <c r="D1021" s="7"/>
      <c r="E1021" s="7"/>
      <c r="F1021" s="7"/>
      <c r="G1021" s="28"/>
      <c r="H1021" s="29"/>
      <c r="I1021" s="29"/>
      <c r="J1021" s="30"/>
      <c r="K1021" s="31"/>
    </row>
    <row r="1022" spans="2:11" ht="12.75" x14ac:dyDescent="0.2">
      <c r="B1022" s="7"/>
      <c r="C1022" s="7"/>
      <c r="D1022" s="7"/>
      <c r="E1022" s="7"/>
      <c r="F1022" s="7"/>
      <c r="G1022" s="28"/>
      <c r="H1022" s="29"/>
      <c r="I1022" s="29"/>
      <c r="J1022" s="30"/>
      <c r="K1022" s="31"/>
    </row>
    <row r="1023" spans="2:11" ht="12.75" x14ac:dyDescent="0.2">
      <c r="B1023" s="7"/>
      <c r="C1023" s="7"/>
      <c r="D1023" s="7"/>
      <c r="E1023" s="7"/>
      <c r="F1023" s="7"/>
      <c r="G1023" s="28"/>
      <c r="H1023" s="29"/>
      <c r="I1023" s="29"/>
      <c r="J1023" s="30"/>
      <c r="K1023" s="31"/>
    </row>
    <row r="1024" spans="2:11" ht="12.75" x14ac:dyDescent="0.2">
      <c r="B1024" s="7"/>
      <c r="C1024" s="7"/>
      <c r="D1024" s="7"/>
      <c r="E1024" s="7"/>
      <c r="F1024" s="7"/>
      <c r="G1024" s="28"/>
      <c r="H1024" s="29"/>
      <c r="I1024" s="29"/>
      <c r="J1024" s="30"/>
      <c r="K1024" s="31"/>
    </row>
    <row r="1025" spans="2:11" ht="12.75" x14ac:dyDescent="0.2">
      <c r="B1025" s="7"/>
      <c r="C1025" s="7"/>
      <c r="D1025" s="7"/>
      <c r="E1025" s="7"/>
      <c r="F1025" s="7"/>
      <c r="G1025" s="28"/>
      <c r="H1025" s="29"/>
      <c r="I1025" s="29"/>
      <c r="J1025" s="30"/>
      <c r="K1025" s="31"/>
    </row>
    <row r="1026" spans="2:11" ht="12.75" x14ac:dyDescent="0.2">
      <c r="B1026" s="7"/>
      <c r="C1026" s="7"/>
      <c r="D1026" s="7"/>
      <c r="E1026" s="7"/>
      <c r="F1026" s="7"/>
      <c r="G1026" s="28"/>
      <c r="H1026" s="29"/>
      <c r="I1026" s="29"/>
      <c r="J1026" s="30"/>
      <c r="K1026" s="31"/>
    </row>
    <row r="1027" spans="2:11" ht="12.75" x14ac:dyDescent="0.2">
      <c r="B1027" s="7"/>
      <c r="C1027" s="7"/>
      <c r="D1027" s="7"/>
      <c r="E1027" s="7"/>
      <c r="F1027" s="7"/>
      <c r="G1027" s="28"/>
      <c r="H1027" s="29"/>
      <c r="I1027" s="29"/>
      <c r="J1027" s="30"/>
      <c r="K1027" s="31"/>
    </row>
    <row r="1028" spans="2:11" ht="12.75" x14ac:dyDescent="0.2">
      <c r="B1028" s="7"/>
      <c r="C1028" s="7"/>
      <c r="D1028" s="7"/>
      <c r="E1028" s="7"/>
      <c r="F1028" s="7"/>
      <c r="G1028" s="28"/>
      <c r="H1028" s="29"/>
      <c r="I1028" s="29"/>
      <c r="J1028" s="30"/>
      <c r="K1028" s="31"/>
    </row>
    <row r="1029" spans="2:11" ht="12.75" x14ac:dyDescent="0.2">
      <c r="B1029" s="7"/>
      <c r="C1029" s="7"/>
      <c r="D1029" s="7"/>
      <c r="E1029" s="7"/>
      <c r="F1029" s="7"/>
      <c r="G1029" s="28"/>
      <c r="H1029" s="29"/>
      <c r="I1029" s="29"/>
      <c r="J1029" s="30"/>
      <c r="K1029" s="31"/>
    </row>
    <row r="1030" spans="2:11" ht="12.75" x14ac:dyDescent="0.2">
      <c r="B1030" s="7"/>
      <c r="C1030" s="7"/>
      <c r="D1030" s="7"/>
      <c r="E1030" s="7"/>
      <c r="F1030" s="7"/>
      <c r="G1030" s="28"/>
      <c r="H1030" s="29"/>
      <c r="I1030" s="29"/>
      <c r="J1030" s="30"/>
      <c r="K1030" s="31"/>
    </row>
    <row r="1031" spans="2:11" ht="12.75" x14ac:dyDescent="0.2">
      <c r="B1031" s="7"/>
      <c r="C1031" s="7"/>
      <c r="D1031" s="7"/>
      <c r="E1031" s="7"/>
      <c r="F1031" s="7"/>
      <c r="G1031" s="28"/>
      <c r="H1031" s="29"/>
      <c r="I1031" s="29"/>
      <c r="J1031" s="30"/>
      <c r="K1031" s="31"/>
    </row>
    <row r="1032" spans="2:11" ht="12.75" x14ac:dyDescent="0.2">
      <c r="B1032" s="7"/>
      <c r="C1032" s="7"/>
      <c r="D1032" s="7"/>
      <c r="E1032" s="7"/>
      <c r="F1032" s="7"/>
      <c r="G1032" s="28"/>
      <c r="H1032" s="29"/>
      <c r="I1032" s="29"/>
      <c r="J1032" s="30"/>
      <c r="K1032" s="31"/>
    </row>
    <row r="1033" spans="2:11" ht="12.75" x14ac:dyDescent="0.2">
      <c r="B1033" s="7"/>
      <c r="C1033" s="7"/>
      <c r="D1033" s="7"/>
      <c r="E1033" s="7"/>
      <c r="F1033" s="7"/>
      <c r="G1033" s="28"/>
      <c r="H1033" s="29"/>
      <c r="I1033" s="29"/>
      <c r="J1033" s="30"/>
      <c r="K1033" s="31"/>
    </row>
    <row r="1034" spans="2:11" ht="12.75" x14ac:dyDescent="0.2">
      <c r="B1034" s="7"/>
      <c r="C1034" s="7"/>
      <c r="D1034" s="7"/>
      <c r="E1034" s="7"/>
      <c r="F1034" s="7"/>
      <c r="G1034" s="28"/>
      <c r="H1034" s="29"/>
      <c r="I1034" s="29"/>
      <c r="J1034" s="30"/>
      <c r="K1034" s="31"/>
    </row>
    <row r="1035" spans="2:11" ht="12.75" x14ac:dyDescent="0.2">
      <c r="B1035" s="7"/>
      <c r="C1035" s="7"/>
      <c r="D1035" s="7"/>
      <c r="E1035" s="7"/>
      <c r="F1035" s="7"/>
      <c r="G1035" s="28"/>
      <c r="H1035" s="29"/>
      <c r="I1035" s="29"/>
      <c r="J1035" s="30"/>
      <c r="K1035" s="31"/>
    </row>
    <row r="1036" spans="2:11" ht="12.75" x14ac:dyDescent="0.2">
      <c r="B1036" s="7"/>
      <c r="C1036" s="7"/>
      <c r="D1036" s="7"/>
      <c r="E1036" s="7"/>
      <c r="F1036" s="7"/>
      <c r="G1036" s="28"/>
      <c r="H1036" s="29"/>
      <c r="I1036" s="29"/>
      <c r="J1036" s="30"/>
      <c r="K1036" s="31"/>
    </row>
    <row r="1037" spans="2:11" ht="12.75" x14ac:dyDescent="0.2">
      <c r="B1037" s="7"/>
      <c r="C1037" s="7"/>
      <c r="D1037" s="7"/>
      <c r="E1037" s="7"/>
      <c r="F1037" s="7"/>
      <c r="G1037" s="28"/>
      <c r="H1037" s="29"/>
      <c r="I1037" s="29"/>
      <c r="J1037" s="30"/>
      <c r="K1037" s="31"/>
    </row>
    <row r="1038" spans="2:11" ht="12.75" x14ac:dyDescent="0.2">
      <c r="B1038" s="7"/>
      <c r="C1038" s="7"/>
      <c r="D1038" s="7"/>
      <c r="E1038" s="7"/>
      <c r="F1038" s="7"/>
      <c r="G1038" s="28"/>
      <c r="H1038" s="29"/>
      <c r="I1038" s="29"/>
      <c r="J1038" s="30"/>
      <c r="K1038" s="31"/>
    </row>
    <row r="1039" spans="2:11" ht="12.75" x14ac:dyDescent="0.2">
      <c r="B1039" s="7"/>
      <c r="C1039" s="7"/>
      <c r="D1039" s="7"/>
      <c r="E1039" s="7"/>
      <c r="F1039" s="7"/>
      <c r="G1039" s="28"/>
      <c r="H1039" s="29"/>
      <c r="I1039" s="29"/>
      <c r="J1039" s="30"/>
      <c r="K1039" s="31"/>
    </row>
    <row r="1040" spans="2:11" ht="12.75" x14ac:dyDescent="0.2">
      <c r="B1040" s="7"/>
      <c r="C1040" s="7"/>
      <c r="D1040" s="7"/>
      <c r="E1040" s="7"/>
      <c r="F1040" s="7"/>
      <c r="G1040" s="28"/>
      <c r="H1040" s="29"/>
      <c r="I1040" s="29"/>
      <c r="J1040" s="30"/>
      <c r="K1040" s="31"/>
    </row>
    <row r="1041" spans="2:11" ht="12.75" x14ac:dyDescent="0.2">
      <c r="B1041" s="7"/>
      <c r="C1041" s="7"/>
      <c r="D1041" s="7"/>
      <c r="E1041" s="7"/>
      <c r="F1041" s="7"/>
      <c r="G1041" s="28"/>
      <c r="H1041" s="29"/>
      <c r="I1041" s="29"/>
      <c r="J1041" s="30"/>
      <c r="K1041" s="31"/>
    </row>
    <row r="1042" spans="2:11" ht="12.75" x14ac:dyDescent="0.2">
      <c r="B1042" s="7"/>
      <c r="C1042" s="7"/>
      <c r="D1042" s="7"/>
      <c r="E1042" s="7"/>
      <c r="F1042" s="7"/>
      <c r="G1042" s="28"/>
      <c r="H1042" s="29"/>
      <c r="I1042" s="29"/>
      <c r="J1042" s="30"/>
      <c r="K1042" s="31"/>
    </row>
    <row r="1043" spans="2:11" ht="12.75" x14ac:dyDescent="0.2">
      <c r="B1043" s="7"/>
      <c r="C1043" s="7"/>
      <c r="D1043" s="7"/>
      <c r="E1043" s="7"/>
      <c r="F1043" s="7"/>
      <c r="G1043" s="28"/>
      <c r="H1043" s="29"/>
      <c r="I1043" s="29"/>
      <c r="J1043" s="30"/>
      <c r="K1043" s="31"/>
    </row>
    <row r="1044" spans="2:11" ht="12.75" x14ac:dyDescent="0.2">
      <c r="B1044" s="7"/>
      <c r="C1044" s="7"/>
      <c r="D1044" s="7"/>
      <c r="E1044" s="7"/>
      <c r="F1044" s="7"/>
      <c r="G1044" s="28"/>
      <c r="H1044" s="29"/>
      <c r="I1044" s="29"/>
      <c r="J1044" s="30"/>
      <c r="K1044" s="31"/>
    </row>
    <row r="1045" spans="2:11" ht="12.75" x14ac:dyDescent="0.2">
      <c r="B1045" s="7"/>
      <c r="C1045" s="7"/>
      <c r="D1045" s="7"/>
      <c r="E1045" s="7"/>
      <c r="F1045" s="7"/>
      <c r="G1045" s="28"/>
      <c r="H1045" s="29"/>
      <c r="I1045" s="29"/>
      <c r="J1045" s="30"/>
      <c r="K1045" s="31"/>
    </row>
    <row r="1046" spans="2:11" ht="12.75" x14ac:dyDescent="0.2">
      <c r="B1046" s="7"/>
      <c r="C1046" s="7"/>
      <c r="D1046" s="7"/>
      <c r="E1046" s="7"/>
      <c r="F1046" s="7"/>
      <c r="G1046" s="28"/>
      <c r="H1046" s="29"/>
      <c r="I1046" s="29"/>
      <c r="J1046" s="30"/>
      <c r="K1046" s="31"/>
    </row>
    <row r="1047" spans="2:11" ht="12.75" x14ac:dyDescent="0.2">
      <c r="B1047" s="7"/>
      <c r="C1047" s="7"/>
      <c r="D1047" s="7"/>
      <c r="E1047" s="7"/>
      <c r="F1047" s="7"/>
      <c r="G1047" s="28"/>
      <c r="H1047" s="29"/>
      <c r="I1047" s="29"/>
      <c r="J1047" s="30"/>
      <c r="K1047" s="31"/>
    </row>
    <row r="1048" spans="2:11" ht="12.75" x14ac:dyDescent="0.2">
      <c r="B1048" s="7"/>
      <c r="C1048" s="7"/>
      <c r="D1048" s="7"/>
      <c r="E1048" s="7"/>
      <c r="F1048" s="7"/>
      <c r="G1048" s="28"/>
      <c r="H1048" s="29"/>
      <c r="I1048" s="29"/>
      <c r="J1048" s="30"/>
      <c r="K1048" s="31"/>
    </row>
    <row r="1049" spans="2:11" ht="12.75" x14ac:dyDescent="0.2">
      <c r="B1049" s="7"/>
      <c r="C1049" s="7"/>
      <c r="D1049" s="7"/>
      <c r="E1049" s="7"/>
      <c r="F1049" s="7"/>
      <c r="G1049" s="28"/>
      <c r="H1049" s="29"/>
      <c r="I1049" s="29"/>
      <c r="J1049" s="30"/>
      <c r="K1049" s="31"/>
    </row>
    <row r="1050" spans="2:11" ht="12.75" x14ac:dyDescent="0.2">
      <c r="B1050" s="7"/>
      <c r="C1050" s="7"/>
      <c r="D1050" s="7"/>
      <c r="E1050" s="7"/>
      <c r="F1050" s="7"/>
      <c r="G1050" s="28"/>
      <c r="H1050" s="29"/>
      <c r="I1050" s="29"/>
      <c r="J1050" s="30"/>
      <c r="K1050" s="31"/>
    </row>
    <row r="1051" spans="2:11" ht="12.75" x14ac:dyDescent="0.2">
      <c r="B1051" s="7"/>
      <c r="C1051" s="7"/>
      <c r="D1051" s="7"/>
      <c r="E1051" s="7"/>
      <c r="F1051" s="7"/>
      <c r="G1051" s="28"/>
      <c r="H1051" s="29"/>
      <c r="I1051" s="29"/>
      <c r="J1051" s="30"/>
      <c r="K1051" s="31"/>
    </row>
    <row r="1052" spans="2:11" ht="12.75" x14ac:dyDescent="0.2">
      <c r="B1052" s="7"/>
      <c r="C1052" s="7"/>
      <c r="D1052" s="7"/>
      <c r="E1052" s="7"/>
      <c r="F1052" s="7"/>
      <c r="G1052" s="28"/>
      <c r="H1052" s="29"/>
      <c r="I1052" s="29"/>
      <c r="J1052" s="30"/>
      <c r="K1052" s="31"/>
    </row>
    <row r="1053" spans="2:11" ht="12.75" x14ac:dyDescent="0.2">
      <c r="B1053" s="7"/>
      <c r="C1053" s="7"/>
      <c r="D1053" s="7"/>
      <c r="E1053" s="7"/>
      <c r="F1053" s="7"/>
      <c r="G1053" s="28"/>
      <c r="H1053" s="29"/>
      <c r="I1053" s="29"/>
      <c r="J1053" s="30"/>
      <c r="K1053" s="31"/>
    </row>
    <row r="1054" spans="2:11" ht="12.75" x14ac:dyDescent="0.2">
      <c r="B1054" s="7"/>
      <c r="C1054" s="7"/>
      <c r="D1054" s="7"/>
      <c r="E1054" s="7"/>
      <c r="F1054" s="7"/>
      <c r="G1054" s="28"/>
      <c r="H1054" s="29"/>
      <c r="I1054" s="29"/>
      <c r="J1054" s="30"/>
      <c r="K1054" s="31"/>
    </row>
    <row r="1055" spans="2:11" ht="12.75" x14ac:dyDescent="0.2">
      <c r="B1055" s="7"/>
      <c r="C1055" s="7"/>
      <c r="D1055" s="7"/>
      <c r="E1055" s="7"/>
      <c r="F1055" s="7"/>
      <c r="G1055" s="28"/>
      <c r="H1055" s="29"/>
      <c r="I1055" s="29"/>
      <c r="J1055" s="30"/>
      <c r="K1055" s="31"/>
    </row>
    <row r="1056" spans="2:11" ht="12.75" x14ac:dyDescent="0.2">
      <c r="B1056" s="7"/>
      <c r="C1056" s="7"/>
      <c r="D1056" s="7"/>
      <c r="E1056" s="7"/>
      <c r="F1056" s="7"/>
      <c r="G1056" s="28"/>
      <c r="H1056" s="29"/>
      <c r="I1056" s="29"/>
      <c r="J1056" s="30"/>
      <c r="K1056" s="31"/>
    </row>
    <row r="1057" spans="2:11" ht="12.75" x14ac:dyDescent="0.2">
      <c r="B1057" s="7"/>
      <c r="C1057" s="7"/>
      <c r="D1057" s="7"/>
      <c r="E1057" s="7"/>
      <c r="F1057" s="7"/>
      <c r="G1057" s="28"/>
      <c r="H1057" s="29"/>
      <c r="I1057" s="29"/>
      <c r="J1057" s="30"/>
      <c r="K1057" s="31"/>
    </row>
    <row r="1058" spans="2:11" ht="12.75" x14ac:dyDescent="0.2">
      <c r="B1058" s="7"/>
      <c r="C1058" s="7"/>
      <c r="D1058" s="7"/>
      <c r="E1058" s="7"/>
      <c r="F1058" s="7"/>
      <c r="G1058" s="28"/>
      <c r="H1058" s="29"/>
      <c r="I1058" s="29"/>
      <c r="J1058" s="30"/>
      <c r="K1058" s="31"/>
    </row>
    <row r="1059" spans="2:11" ht="12.75" x14ac:dyDescent="0.2">
      <c r="B1059" s="7"/>
      <c r="C1059" s="7"/>
      <c r="D1059" s="7"/>
      <c r="E1059" s="7"/>
      <c r="F1059" s="7"/>
      <c r="G1059" s="28"/>
      <c r="H1059" s="29"/>
      <c r="I1059" s="29"/>
      <c r="J1059" s="30"/>
      <c r="K1059" s="31"/>
    </row>
    <row r="1060" spans="2:11" ht="12.75" x14ac:dyDescent="0.2">
      <c r="B1060" s="7"/>
      <c r="C1060" s="7"/>
      <c r="D1060" s="7"/>
      <c r="E1060" s="7"/>
      <c r="F1060" s="7"/>
      <c r="G1060" s="28"/>
      <c r="H1060" s="29"/>
      <c r="I1060" s="29"/>
      <c r="J1060" s="30"/>
      <c r="K1060" s="31"/>
    </row>
    <row r="1061" spans="2:11" ht="12.75" x14ac:dyDescent="0.2">
      <c r="B1061" s="7"/>
      <c r="C1061" s="7"/>
      <c r="D1061" s="7"/>
      <c r="E1061" s="7"/>
      <c r="F1061" s="7"/>
      <c r="G1061" s="28"/>
      <c r="H1061" s="29"/>
      <c r="I1061" s="29"/>
      <c r="J1061" s="30"/>
      <c r="K1061" s="31"/>
    </row>
    <row r="1062" spans="2:11" ht="12.75" x14ac:dyDescent="0.2">
      <c r="B1062" s="7"/>
      <c r="C1062" s="7"/>
      <c r="D1062" s="7"/>
      <c r="E1062" s="7"/>
      <c r="F1062" s="7"/>
      <c r="G1062" s="28"/>
      <c r="H1062" s="29"/>
      <c r="I1062" s="29"/>
      <c r="J1062" s="30"/>
      <c r="K1062" s="31"/>
    </row>
    <row r="1063" spans="2:11" ht="12.75" x14ac:dyDescent="0.2">
      <c r="B1063" s="7"/>
      <c r="C1063" s="7"/>
      <c r="D1063" s="7"/>
      <c r="E1063" s="7"/>
      <c r="F1063" s="7"/>
      <c r="G1063" s="28"/>
      <c r="H1063" s="29"/>
      <c r="I1063" s="29"/>
      <c r="J1063" s="30"/>
      <c r="K1063" s="31"/>
    </row>
    <row r="1064" spans="2:11" ht="12.75" x14ac:dyDescent="0.2">
      <c r="B1064" s="7"/>
      <c r="C1064" s="7"/>
      <c r="D1064" s="7"/>
      <c r="E1064" s="7"/>
      <c r="F1064" s="7"/>
      <c r="G1064" s="28"/>
      <c r="H1064" s="29"/>
      <c r="I1064" s="29"/>
      <c r="J1064" s="30"/>
      <c r="K1064" s="31"/>
    </row>
    <row r="1065" spans="2:11" ht="12.75" x14ac:dyDescent="0.2">
      <c r="B1065" s="7"/>
      <c r="C1065" s="7"/>
      <c r="D1065" s="7"/>
      <c r="E1065" s="7"/>
      <c r="F1065" s="7"/>
      <c r="G1065" s="28"/>
      <c r="H1065" s="29"/>
      <c r="I1065" s="29"/>
      <c r="J1065" s="30"/>
      <c r="K1065" s="31"/>
    </row>
    <row r="1066" spans="2:11" ht="12.75" x14ac:dyDescent="0.2">
      <c r="B1066" s="7"/>
      <c r="C1066" s="7"/>
      <c r="D1066" s="7"/>
      <c r="E1066" s="7"/>
      <c r="F1066" s="7"/>
      <c r="G1066" s="28"/>
      <c r="H1066" s="29"/>
      <c r="I1066" s="29"/>
      <c r="J1066" s="30"/>
      <c r="K1066" s="31"/>
    </row>
    <row r="1067" spans="2:11" ht="12.75" x14ac:dyDescent="0.2">
      <c r="B1067" s="7"/>
      <c r="C1067" s="7"/>
      <c r="D1067" s="7"/>
      <c r="E1067" s="7"/>
      <c r="F1067" s="7"/>
      <c r="G1067" s="28"/>
      <c r="H1067" s="29"/>
      <c r="I1067" s="29"/>
      <c r="J1067" s="30"/>
      <c r="K1067" s="31"/>
    </row>
    <row r="1068" spans="2:11" ht="12.75" x14ac:dyDescent="0.2">
      <c r="B1068" s="7"/>
      <c r="C1068" s="7"/>
      <c r="D1068" s="7"/>
      <c r="E1068" s="7"/>
      <c r="F1068" s="7"/>
      <c r="G1068" s="28"/>
      <c r="H1068" s="29"/>
      <c r="I1068" s="29"/>
      <c r="J1068" s="30"/>
      <c r="K1068" s="31"/>
    </row>
    <row r="1069" spans="2:11" ht="12.75" x14ac:dyDescent="0.2">
      <c r="B1069" s="7"/>
      <c r="C1069" s="7"/>
      <c r="D1069" s="7"/>
      <c r="E1069" s="7"/>
      <c r="F1069" s="7"/>
      <c r="G1069" s="28"/>
      <c r="H1069" s="29"/>
      <c r="I1069" s="29"/>
      <c r="J1069" s="30"/>
      <c r="K1069" s="31"/>
    </row>
    <row r="1070" spans="2:11" ht="12.75" x14ac:dyDescent="0.2">
      <c r="B1070" s="7"/>
      <c r="C1070" s="7"/>
      <c r="D1070" s="7"/>
      <c r="E1070" s="7"/>
      <c r="F1070" s="7"/>
      <c r="G1070" s="28"/>
      <c r="H1070" s="29"/>
      <c r="I1070" s="29"/>
      <c r="J1070" s="30"/>
      <c r="K1070" s="31"/>
    </row>
    <row r="1071" spans="2:11" ht="12.75" x14ac:dyDescent="0.2">
      <c r="B1071" s="7"/>
      <c r="C1071" s="7"/>
      <c r="D1071" s="7"/>
      <c r="E1071" s="7"/>
      <c r="F1071" s="7"/>
      <c r="G1071" s="28"/>
      <c r="H1071" s="29"/>
      <c r="I1071" s="29"/>
      <c r="J1071" s="30"/>
      <c r="K1071" s="31"/>
    </row>
    <row r="1072" spans="2:11" ht="12.75" x14ac:dyDescent="0.2">
      <c r="B1072" s="7"/>
      <c r="C1072" s="7"/>
      <c r="D1072" s="7"/>
      <c r="E1072" s="7"/>
      <c r="F1072" s="7"/>
      <c r="G1072" s="28"/>
      <c r="H1072" s="29"/>
      <c r="I1072" s="29"/>
      <c r="J1072" s="30"/>
      <c r="K1072" s="31"/>
    </row>
    <row r="1073" spans="2:11" ht="12.75" x14ac:dyDescent="0.2">
      <c r="B1073" s="7"/>
      <c r="C1073" s="7"/>
      <c r="D1073" s="7"/>
      <c r="E1073" s="7"/>
      <c r="F1073" s="7"/>
      <c r="G1073" s="28"/>
      <c r="H1073" s="29"/>
      <c r="I1073" s="29"/>
      <c r="J1073" s="30"/>
      <c r="K1073" s="31"/>
    </row>
    <row r="1074" spans="2:11" ht="12.75" x14ac:dyDescent="0.2">
      <c r="B1074" s="7"/>
      <c r="C1074" s="7"/>
      <c r="D1074" s="7"/>
      <c r="E1074" s="7"/>
      <c r="F1074" s="7"/>
      <c r="G1074" s="28"/>
      <c r="H1074" s="29"/>
      <c r="I1074" s="29"/>
      <c r="J1074" s="30"/>
      <c r="K1074" s="31"/>
    </row>
    <row r="1075" spans="2:11" ht="12.75" x14ac:dyDescent="0.2">
      <c r="B1075" s="7"/>
      <c r="C1075" s="7"/>
      <c r="D1075" s="7"/>
      <c r="E1075" s="7"/>
      <c r="F1075" s="7"/>
      <c r="G1075" s="28"/>
      <c r="H1075" s="29"/>
      <c r="I1075" s="29"/>
      <c r="J1075" s="30"/>
      <c r="K1075" s="31"/>
    </row>
    <row r="1076" spans="2:11" ht="12.75" x14ac:dyDescent="0.2">
      <c r="B1076" s="7"/>
      <c r="C1076" s="7"/>
      <c r="D1076" s="7"/>
      <c r="E1076" s="7"/>
      <c r="F1076" s="7"/>
      <c r="G1076" s="28"/>
      <c r="H1076" s="29"/>
      <c r="I1076" s="29"/>
      <c r="J1076" s="30"/>
      <c r="K1076" s="31"/>
    </row>
    <row r="1077" spans="2:11" ht="12.75" x14ac:dyDescent="0.2">
      <c r="B1077" s="7"/>
      <c r="C1077" s="7"/>
      <c r="D1077" s="7"/>
      <c r="E1077" s="7"/>
      <c r="F1077" s="7"/>
      <c r="G1077" s="28"/>
      <c r="H1077" s="29"/>
      <c r="I1077" s="29"/>
      <c r="J1077" s="30"/>
      <c r="K1077" s="31"/>
    </row>
    <row r="1078" spans="2:11" ht="12.75" x14ac:dyDescent="0.2">
      <c r="B1078" s="7"/>
      <c r="C1078" s="7"/>
      <c r="D1078" s="7"/>
      <c r="E1078" s="7"/>
      <c r="F1078" s="7"/>
      <c r="G1078" s="28"/>
      <c r="H1078" s="29"/>
      <c r="I1078" s="29"/>
      <c r="J1078" s="30"/>
      <c r="K1078" s="31"/>
    </row>
    <row r="1079" spans="2:11" ht="12.75" x14ac:dyDescent="0.2">
      <c r="B1079" s="7"/>
      <c r="C1079" s="7"/>
      <c r="D1079" s="7"/>
      <c r="E1079" s="7"/>
      <c r="F1079" s="7"/>
      <c r="G1079" s="28"/>
      <c r="H1079" s="29"/>
      <c r="I1079" s="29"/>
      <c r="J1079" s="30"/>
      <c r="K1079" s="31"/>
    </row>
    <row r="1080" spans="2:11" ht="12.75" x14ac:dyDescent="0.2">
      <c r="B1080" s="7"/>
      <c r="C1080" s="7"/>
      <c r="D1080" s="7"/>
      <c r="E1080" s="7"/>
      <c r="F1080" s="7"/>
      <c r="G1080" s="28"/>
      <c r="H1080" s="29"/>
      <c r="I1080" s="29"/>
      <c r="J1080" s="30"/>
      <c r="K1080" s="31"/>
    </row>
    <row r="1081" spans="2:11" ht="12.75" x14ac:dyDescent="0.2">
      <c r="B1081" s="7"/>
      <c r="C1081" s="7"/>
      <c r="D1081" s="7"/>
      <c r="E1081" s="7"/>
      <c r="F1081" s="7"/>
      <c r="G1081" s="28"/>
      <c r="H1081" s="29"/>
      <c r="I1081" s="29"/>
      <c r="J1081" s="30"/>
      <c r="K1081" s="31"/>
    </row>
    <row r="1082" spans="2:11" ht="12.75" x14ac:dyDescent="0.2">
      <c r="B1082" s="7"/>
      <c r="C1082" s="7"/>
      <c r="D1082" s="7"/>
      <c r="E1082" s="7"/>
      <c r="F1082" s="7"/>
      <c r="G1082" s="28"/>
      <c r="H1082" s="29"/>
      <c r="I1082" s="29"/>
      <c r="J1082" s="30"/>
      <c r="K1082" s="31"/>
    </row>
    <row r="1083" spans="2:11" ht="12.75" x14ac:dyDescent="0.2">
      <c r="B1083" s="7"/>
      <c r="C1083" s="7"/>
      <c r="D1083" s="7"/>
      <c r="E1083" s="7"/>
      <c r="F1083" s="7"/>
      <c r="G1083" s="28"/>
      <c r="H1083" s="29"/>
      <c r="I1083" s="29"/>
      <c r="J1083" s="30"/>
      <c r="K1083" s="31"/>
    </row>
    <row r="1084" spans="2:11" ht="12.75" x14ac:dyDescent="0.2">
      <c r="B1084" s="7"/>
      <c r="C1084" s="7"/>
      <c r="D1084" s="7"/>
      <c r="E1084" s="7"/>
      <c r="F1084" s="7"/>
      <c r="G1084" s="28"/>
      <c r="H1084" s="29"/>
      <c r="I1084" s="29"/>
      <c r="J1084" s="30"/>
      <c r="K1084" s="31"/>
    </row>
    <row r="1085" spans="2:11" ht="12.75" x14ac:dyDescent="0.2">
      <c r="B1085" s="7"/>
      <c r="C1085" s="7"/>
      <c r="D1085" s="7"/>
      <c r="E1085" s="7"/>
      <c r="F1085" s="7"/>
      <c r="G1085" s="28"/>
      <c r="H1085" s="29"/>
      <c r="I1085" s="29"/>
      <c r="J1085" s="30"/>
      <c r="K1085" s="31"/>
    </row>
    <row r="1086" spans="2:11" ht="12.75" x14ac:dyDescent="0.2">
      <c r="B1086" s="7"/>
      <c r="C1086" s="7"/>
      <c r="D1086" s="7"/>
      <c r="E1086" s="7"/>
      <c r="F1086" s="7"/>
      <c r="G1086" s="28"/>
      <c r="H1086" s="29"/>
      <c r="I1086" s="29"/>
      <c r="J1086" s="30"/>
      <c r="K1086" s="31"/>
    </row>
    <row r="1087" spans="2:11" ht="12.75" x14ac:dyDescent="0.2">
      <c r="B1087" s="7"/>
      <c r="C1087" s="7"/>
      <c r="D1087" s="7"/>
      <c r="E1087" s="7"/>
      <c r="F1087" s="7"/>
      <c r="G1087" s="28"/>
      <c r="H1087" s="29"/>
      <c r="I1087" s="29"/>
      <c r="J1087" s="30"/>
      <c r="K1087" s="31"/>
    </row>
    <row r="1088" spans="2:11" ht="12.75" x14ac:dyDescent="0.2">
      <c r="B1088" s="7"/>
      <c r="C1088" s="7"/>
      <c r="D1088" s="7"/>
      <c r="E1088" s="7"/>
      <c r="F1088" s="7"/>
      <c r="G1088" s="28"/>
      <c r="H1088" s="29"/>
      <c r="I1088" s="29"/>
      <c r="J1088" s="30"/>
      <c r="K1088" s="31"/>
    </row>
    <row r="1089" spans="2:11" ht="12.75" x14ac:dyDescent="0.2">
      <c r="B1089" s="7"/>
      <c r="C1089" s="7"/>
      <c r="D1089" s="7"/>
      <c r="E1089" s="7"/>
      <c r="F1089" s="7"/>
      <c r="G1089" s="28"/>
      <c r="H1089" s="29"/>
      <c r="I1089" s="29"/>
      <c r="J1089" s="30"/>
      <c r="K1089" s="31"/>
    </row>
    <row r="1090" spans="2:11" ht="12.75" x14ac:dyDescent="0.2">
      <c r="B1090" s="7"/>
      <c r="C1090" s="7"/>
      <c r="D1090" s="7"/>
      <c r="E1090" s="7"/>
      <c r="F1090" s="7"/>
      <c r="G1090" s="28"/>
      <c r="H1090" s="29"/>
      <c r="I1090" s="29"/>
      <c r="J1090" s="30"/>
      <c r="K1090" s="31"/>
    </row>
    <row r="1091" spans="2:11" ht="12.75" x14ac:dyDescent="0.2">
      <c r="B1091" s="7"/>
      <c r="C1091" s="7"/>
      <c r="D1091" s="7"/>
      <c r="E1091" s="7"/>
      <c r="F1091" s="7"/>
      <c r="G1091" s="28"/>
      <c r="H1091" s="29"/>
      <c r="I1091" s="29"/>
      <c r="J1091" s="30"/>
      <c r="K1091" s="31"/>
    </row>
    <row r="1092" spans="2:11" ht="12.75" x14ac:dyDescent="0.2">
      <c r="B1092" s="7"/>
      <c r="C1092" s="7"/>
      <c r="D1092" s="7"/>
      <c r="E1092" s="7"/>
      <c r="F1092" s="7"/>
      <c r="G1092" s="28"/>
      <c r="H1092" s="29"/>
      <c r="I1092" s="29"/>
      <c r="J1092" s="30"/>
      <c r="K1092" s="31"/>
    </row>
  </sheetData>
  <customSheetViews>
    <customSheetView guid="{8A20EBF9-B406-4CB8-A635-B13476222C2B}" scale="60" showPageBreaks="1" printArea="1" showAutoFilter="1" view="pageBreakPreview">
      <pane xSplit="5" ySplit="7" topLeftCell="F8" activePane="bottomRight" state="frozen"/>
      <selection pane="bottomRight" activeCell="N17" sqref="N17"/>
      <rowBreaks count="1" manualBreakCount="1">
        <brk id="528" min="4" max="10" man="1"/>
      </rowBreaks>
      <pageMargins left="0.19685039370078741" right="0.19685039370078741" top="0.39370078740157483" bottom="0.78740157480314965" header="0.27559055118110237" footer="0.19685039370078741"/>
      <printOptions horizontalCentered="1"/>
      <pageSetup paperSize="9" scale="55" fitToHeight="4" orientation="landscape" r:id="rId1"/>
      <headerFooter differentFirst="1" alignWithMargins="0">
        <oddHeader>&amp;C&amp;P</oddHeader>
      </headerFooter>
      <autoFilter ref="A7:K703"/>
    </customSheetView>
    <customSheetView guid="{4BDE99E2-2803-4D4A-AADE-12C6B837A162}" scale="70" showPageBreaks="1" printArea="1" showAutoFilter="1" view="pageBreakPreview">
      <pane xSplit="5" ySplit="7" topLeftCell="F539" activePane="bottomRight" state="frozen"/>
      <selection pane="bottomRight" activeCell="J547" sqref="J547"/>
      <rowBreaks count="1" manualBreakCount="1">
        <brk id="508" min="4" max="10" man="1"/>
      </rowBreaks>
      <pageMargins left="0.19685039370078741" right="0.19685039370078741" top="0.39370078740157483" bottom="0.78740157480314965" header="0.27559055118110237" footer="0.19685039370078741"/>
      <printOptions horizontalCentered="1"/>
      <pageSetup paperSize="9" scale="55" fitToHeight="4" orientation="landscape" r:id="rId2"/>
      <headerFooter differentFirst="1" alignWithMargins="0">
        <oddHeader>&amp;C&amp;P</oddHeader>
      </headerFooter>
      <autoFilter ref="A7:K682"/>
    </customSheetView>
  </customSheetViews>
  <mergeCells count="11">
    <mergeCell ref="H716:J716"/>
    <mergeCell ref="H1:J1"/>
    <mergeCell ref="H2:J2"/>
    <mergeCell ref="B3:K3"/>
    <mergeCell ref="B4:C4"/>
    <mergeCell ref="B5:C5"/>
    <mergeCell ref="B717:E717"/>
    <mergeCell ref="H717:K717"/>
    <mergeCell ref="D718:F718"/>
    <mergeCell ref="H718:J718"/>
    <mergeCell ref="B724:K724"/>
  </mergeCells>
  <printOptions horizontalCentered="1"/>
  <pageMargins left="0.19685039370078741" right="0.19685039370078741" top="0.78740157480314965" bottom="0.59055118110236227" header="0.27559055118110237" footer="0.19685039370078741"/>
  <pageSetup paperSize="9" scale="56" fitToHeight="33" orientation="landscape" r:id="rId3"/>
  <headerFooter differentFirst="1" alignWithMargins="0">
    <oddHeader>&amp;C&amp;P</oddHeader>
  </headerFooter>
  <rowBreaks count="10" manualBreakCount="10">
    <brk id="164" min="1" max="10" man="1"/>
    <brk id="245" min="1" max="10" man="1"/>
    <brk id="365" min="1" max="10" man="1"/>
    <brk id="417" min="1" max="10" man="1"/>
    <brk id="461" min="1" max="10" man="1"/>
    <brk id="556" min="1" max="10" man="1"/>
    <brk id="600" min="1" max="10" man="1"/>
    <brk id="641" min="1" max="10" man="1"/>
    <brk id="664" min="1" max="10" man="1"/>
    <brk id="68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 </vt:lpstr>
      <vt:lpstr>'вичитаний '!Заголовки_для_печати</vt:lpstr>
      <vt:lpstr>'вичитаний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2021-08-04T14:55:14Z</cp:lastPrinted>
  <dcterms:created xsi:type="dcterms:W3CDTF">2014-01-17T10:52:16Z</dcterms:created>
  <dcterms:modified xsi:type="dcterms:W3CDTF">2021-08-04T14:55:35Z</dcterms:modified>
</cp:coreProperties>
</file>